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ellesorganisasjonen.sharepoint.com/sites/FOVestland-Fylkesavdeling/Shared Documents/Avdeling FO Vestland/ØKONOMI/2024 BUDSJETT, REGNSKAP/"/>
    </mc:Choice>
  </mc:AlternateContent>
  <xr:revisionPtr revIDLastSave="1053" documentId="8_{0710E49E-1220-4A39-A777-C148C96D7795}" xr6:coauthVersionLast="47" xr6:coauthVersionMax="47" xr10:uidLastSave="{28395538-0F03-42BD-84D5-7252F3B51571}"/>
  <bookViews>
    <workbookView xWindow="-120" yWindow="-120" windowWidth="38640" windowHeight="21120" xr2:uid="{00000000-000D-0000-FFFF-FFFF00000000}"/>
  </bookViews>
  <sheets>
    <sheet name="Resultatrapport pr 31.12.2023" sheetId="2" r:id="rId1"/>
    <sheet name="Kostnader pr formål 31.12.2023" sheetId="1" r:id="rId2"/>
  </sheets>
  <definedNames>
    <definedName name="_xlnm.Print_Area" localSheetId="1">'Kostnader pr formål 31.12.2023'!$A$1:$I$227</definedName>
    <definedName name="_xlnm.Print_Area" localSheetId="0">'Resultatrapport pr 31.12.2023'!$A$1:$J$57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1" i="1" l="1"/>
  <c r="F22" i="2"/>
  <c r="F227" i="1"/>
  <c r="F203" i="1"/>
  <c r="F161" i="1"/>
  <c r="F135" i="1"/>
  <c r="F108" i="1"/>
  <c r="F96" i="1"/>
  <c r="F72" i="1"/>
  <c r="F47" i="1"/>
  <c r="F25" i="1"/>
  <c r="F51" i="1" s="1"/>
  <c r="F76" i="1" s="1"/>
  <c r="F100" i="1" s="1"/>
  <c r="F112" i="1" s="1"/>
  <c r="F139" i="1" s="1"/>
  <c r="F165" i="1" s="1"/>
  <c r="F218" i="1" s="1"/>
  <c r="F24" i="1"/>
  <c r="F50" i="1" s="1"/>
  <c r="F75" i="1" s="1"/>
  <c r="F99" i="1" s="1"/>
  <c r="F111" i="1" s="1"/>
  <c r="F138" i="1" s="1"/>
  <c r="F164" i="1" s="1"/>
  <c r="F217" i="1" s="1"/>
  <c r="F18" i="1"/>
  <c r="F38" i="2" s="1"/>
  <c r="F16" i="1"/>
  <c r="F36" i="2" s="1"/>
  <c r="F15" i="1"/>
  <c r="F35" i="2" s="1"/>
  <c r="F14" i="1"/>
  <c r="F34" i="2" s="1"/>
  <c r="F13" i="1"/>
  <c r="F33" i="2" s="1"/>
  <c r="F12" i="1"/>
  <c r="F32" i="2" s="1"/>
  <c r="F11" i="1"/>
  <c r="F31" i="2" s="1"/>
  <c r="F10" i="1"/>
  <c r="J14" i="2"/>
  <c r="J15" i="2"/>
  <c r="J16" i="2"/>
  <c r="J17" i="2"/>
  <c r="J18" i="2"/>
  <c r="J19" i="2"/>
  <c r="J20" i="2"/>
  <c r="J13" i="2"/>
  <c r="I14" i="2"/>
  <c r="I15" i="2"/>
  <c r="I16" i="2"/>
  <c r="I17" i="2"/>
  <c r="I18" i="2"/>
  <c r="I19" i="2"/>
  <c r="I20" i="2"/>
  <c r="I13" i="2"/>
  <c r="I221" i="1"/>
  <c r="I222" i="1"/>
  <c r="I223" i="1"/>
  <c r="I224" i="1"/>
  <c r="I225" i="1"/>
  <c r="I220" i="1"/>
  <c r="I168" i="1"/>
  <c r="I169" i="1"/>
  <c r="I170" i="1"/>
  <c r="I171" i="1"/>
  <c r="I172" i="1"/>
  <c r="I173" i="1"/>
  <c r="I174" i="1"/>
  <c r="I175" i="1"/>
  <c r="I176" i="1"/>
  <c r="I177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167" i="1"/>
  <c r="I143" i="1"/>
  <c r="I144" i="1"/>
  <c r="I145" i="1"/>
  <c r="I146" i="1"/>
  <c r="I147" i="1"/>
  <c r="I149" i="1"/>
  <c r="I150" i="1"/>
  <c r="I152" i="1"/>
  <c r="I153" i="1"/>
  <c r="I154" i="1"/>
  <c r="I155" i="1"/>
  <c r="I156" i="1"/>
  <c r="I157" i="1"/>
  <c r="I158" i="1"/>
  <c r="I141" i="1"/>
  <c r="I116" i="1"/>
  <c r="I117" i="1"/>
  <c r="I118" i="1"/>
  <c r="I119" i="1"/>
  <c r="I120" i="1"/>
  <c r="I121" i="1"/>
  <c r="I122" i="1"/>
  <c r="I123" i="1"/>
  <c r="I125" i="1"/>
  <c r="I126" i="1"/>
  <c r="I127" i="1"/>
  <c r="I128" i="1"/>
  <c r="I129" i="1"/>
  <c r="I130" i="1"/>
  <c r="I103" i="1"/>
  <c r="I104" i="1"/>
  <c r="I105" i="1"/>
  <c r="I106" i="1"/>
  <c r="I102" i="1"/>
  <c r="I80" i="1"/>
  <c r="I81" i="1"/>
  <c r="I82" i="1"/>
  <c r="I83" i="1"/>
  <c r="I84" i="1"/>
  <c r="I79" i="1"/>
  <c r="I54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28" i="1"/>
  <c r="I29" i="1"/>
  <c r="I30" i="1"/>
  <c r="I31" i="1"/>
  <c r="I32" i="1"/>
  <c r="I33" i="1"/>
  <c r="I34" i="1"/>
  <c r="I35" i="1"/>
  <c r="I36" i="1"/>
  <c r="I37" i="1"/>
  <c r="I39" i="1"/>
  <c r="I42" i="1"/>
  <c r="I43" i="1"/>
  <c r="I44" i="1"/>
  <c r="D203" i="1"/>
  <c r="D161" i="1"/>
  <c r="B6" i="1"/>
  <c r="E203" i="1"/>
  <c r="C8" i="1"/>
  <c r="D16" i="1"/>
  <c r="D36" i="2"/>
  <c r="G47" i="1"/>
  <c r="G10" i="1"/>
  <c r="G30" i="2"/>
  <c r="H72" i="1"/>
  <c r="H11" i="1"/>
  <c r="H22" i="2"/>
  <c r="G22" i="2"/>
  <c r="H227" i="1"/>
  <c r="H18" i="1"/>
  <c r="H203" i="1"/>
  <c r="H16" i="1"/>
  <c r="H36" i="2"/>
  <c r="H161" i="1"/>
  <c r="H15" i="1"/>
  <c r="H35" i="2"/>
  <c r="H135" i="1"/>
  <c r="H14" i="1"/>
  <c r="H34" i="2"/>
  <c r="H108" i="1"/>
  <c r="H13" i="1"/>
  <c r="H33" i="2"/>
  <c r="H96" i="1"/>
  <c r="H12" i="1"/>
  <c r="H32" i="2"/>
  <c r="H47" i="1"/>
  <c r="H10" i="1"/>
  <c r="G227" i="1"/>
  <c r="G18" i="1"/>
  <c r="G38" i="2"/>
  <c r="G203" i="1"/>
  <c r="G16" i="1"/>
  <c r="G36" i="2"/>
  <c r="G161" i="1"/>
  <c r="G15" i="1"/>
  <c r="G35" i="2"/>
  <c r="G135" i="1"/>
  <c r="G14" i="1"/>
  <c r="G34" i="2"/>
  <c r="G108" i="1"/>
  <c r="G13" i="1"/>
  <c r="G33" i="2"/>
  <c r="G96" i="1"/>
  <c r="G12" i="1"/>
  <c r="G32" i="2"/>
  <c r="G72" i="1"/>
  <c r="G11" i="1"/>
  <c r="H25" i="1"/>
  <c r="H51" i="1"/>
  <c r="H76" i="1"/>
  <c r="H100" i="1"/>
  <c r="H112" i="1"/>
  <c r="H139" i="1"/>
  <c r="H165" i="1"/>
  <c r="H218" i="1"/>
  <c r="H7" i="1"/>
  <c r="H24" i="1"/>
  <c r="H50" i="1"/>
  <c r="H75" i="1"/>
  <c r="H99" i="1"/>
  <c r="H111" i="1"/>
  <c r="H138" i="1"/>
  <c r="H164" i="1"/>
  <c r="H217" i="1"/>
  <c r="H28" i="2"/>
  <c r="H45" i="2"/>
  <c r="H27" i="2"/>
  <c r="H44" i="2"/>
  <c r="H26" i="2"/>
  <c r="H43" i="2"/>
  <c r="G28" i="2"/>
  <c r="G45" i="2"/>
  <c r="G27" i="2"/>
  <c r="G44" i="2"/>
  <c r="G7" i="1"/>
  <c r="G24" i="1"/>
  <c r="G50" i="1"/>
  <c r="G75" i="1"/>
  <c r="G99" i="1"/>
  <c r="G111" i="1"/>
  <c r="G138" i="1"/>
  <c r="G164" i="1"/>
  <c r="G217" i="1"/>
  <c r="G25" i="1"/>
  <c r="G51" i="1"/>
  <c r="G76" i="1"/>
  <c r="G100" i="1"/>
  <c r="G112" i="1"/>
  <c r="G139" i="1"/>
  <c r="G165" i="1"/>
  <c r="G218" i="1"/>
  <c r="C203" i="1"/>
  <c r="C16" i="1"/>
  <c r="C215" i="1"/>
  <c r="C17" i="1"/>
  <c r="E17" i="1"/>
  <c r="D206" i="1"/>
  <c r="I206" i="1"/>
  <c r="I207" i="1"/>
  <c r="I209" i="1"/>
  <c r="I210" i="1"/>
  <c r="I211" i="1"/>
  <c r="I212" i="1"/>
  <c r="I213" i="1"/>
  <c r="A215" i="1"/>
  <c r="B215" i="1"/>
  <c r="D215" i="1"/>
  <c r="D17" i="1"/>
  <c r="D37" i="2"/>
  <c r="C25" i="1"/>
  <c r="C76" i="1"/>
  <c r="C100" i="1"/>
  <c r="C112" i="1"/>
  <c r="C139" i="1"/>
  <c r="C165" i="1"/>
  <c r="E11" i="2"/>
  <c r="I11" i="2"/>
  <c r="I28" i="2"/>
  <c r="E22" i="2"/>
  <c r="D22" i="2"/>
  <c r="C22" i="2"/>
  <c r="I133" i="1"/>
  <c r="I132" i="1"/>
  <c r="I45" i="1"/>
  <c r="J11" i="2"/>
  <c r="J28" i="2"/>
  <c r="I85" i="1"/>
  <c r="I86" i="1"/>
  <c r="I87" i="1"/>
  <c r="I88" i="1"/>
  <c r="I89" i="1"/>
  <c r="I90" i="1"/>
  <c r="I91" i="1"/>
  <c r="I92" i="1"/>
  <c r="I93" i="1"/>
  <c r="I94" i="1"/>
  <c r="E96" i="1"/>
  <c r="E72" i="1"/>
  <c r="E11" i="1"/>
  <c r="C47" i="1"/>
  <c r="C10" i="1"/>
  <c r="E227" i="1"/>
  <c r="E18" i="1"/>
  <c r="E161" i="1"/>
  <c r="E15" i="1"/>
  <c r="E135" i="1"/>
  <c r="E108" i="1"/>
  <c r="E47" i="1"/>
  <c r="I47" i="1" s="1"/>
  <c r="C108" i="1"/>
  <c r="C13" i="1"/>
  <c r="D47" i="1"/>
  <c r="D10" i="1"/>
  <c r="D30" i="2"/>
  <c r="I70" i="1"/>
  <c r="D135" i="1"/>
  <c r="D14" i="1"/>
  <c r="D34" i="2"/>
  <c r="D8" i="1"/>
  <c r="D218" i="1"/>
  <c r="E27" i="2"/>
  <c r="C227" i="1"/>
  <c r="C38" i="2"/>
  <c r="C161" i="1"/>
  <c r="C15" i="1"/>
  <c r="I7" i="2"/>
  <c r="D3" i="1"/>
  <c r="C45" i="2"/>
  <c r="C28" i="2"/>
  <c r="I218" i="1"/>
  <c r="I217" i="1"/>
  <c r="I78" i="1"/>
  <c r="D227" i="1"/>
  <c r="D18" i="1"/>
  <c r="D108" i="1"/>
  <c r="C72" i="1"/>
  <c r="C11" i="1"/>
  <c r="C135" i="1"/>
  <c r="C14" i="1"/>
  <c r="B30" i="2"/>
  <c r="C27" i="2"/>
  <c r="C44" i="2"/>
  <c r="C96" i="1"/>
  <c r="D28" i="2"/>
  <c r="D45" i="2"/>
  <c r="A6" i="1"/>
  <c r="D24" i="1"/>
  <c r="I24" i="1"/>
  <c r="I25" i="1"/>
  <c r="B47" i="1"/>
  <c r="D50" i="1"/>
  <c r="I50" i="1"/>
  <c r="I51" i="1"/>
  <c r="B72" i="1"/>
  <c r="D75" i="1"/>
  <c r="I75" i="1"/>
  <c r="I76" i="1"/>
  <c r="B96" i="1"/>
  <c r="D99" i="1"/>
  <c r="I99" i="1"/>
  <c r="I100" i="1"/>
  <c r="B108" i="1"/>
  <c r="D111" i="1"/>
  <c r="I111" i="1"/>
  <c r="I112" i="1"/>
  <c r="B135" i="1"/>
  <c r="D138" i="1"/>
  <c r="I138" i="1"/>
  <c r="I139" i="1"/>
  <c r="B161" i="1"/>
  <c r="D164" i="1"/>
  <c r="I164" i="1"/>
  <c r="I165" i="1"/>
  <c r="B203" i="1"/>
  <c r="D27" i="2"/>
  <c r="J27" i="2"/>
  <c r="A30" i="2"/>
  <c r="A31" i="2"/>
  <c r="B31" i="2"/>
  <c r="A32" i="2"/>
  <c r="B32" i="2"/>
  <c r="A33" i="2"/>
  <c r="B33" i="2"/>
  <c r="A34" i="2"/>
  <c r="B34" i="2"/>
  <c r="A35" i="2"/>
  <c r="B35" i="2"/>
  <c r="A36" i="2"/>
  <c r="B36" i="2"/>
  <c r="D72" i="1"/>
  <c r="D11" i="1"/>
  <c r="D15" i="1"/>
  <c r="D35" i="2"/>
  <c r="D96" i="1"/>
  <c r="D12" i="1"/>
  <c r="I215" i="1"/>
  <c r="C37" i="2"/>
  <c r="D13" i="1"/>
  <c r="D33" i="2"/>
  <c r="D32" i="2"/>
  <c r="D139" i="1"/>
  <c r="D165" i="1"/>
  <c r="D51" i="1"/>
  <c r="D76" i="1"/>
  <c r="D100" i="1"/>
  <c r="D207" i="1"/>
  <c r="C12" i="1"/>
  <c r="C51" i="1"/>
  <c r="C32" i="2"/>
  <c r="D38" i="2"/>
  <c r="H38" i="2"/>
  <c r="E8" i="1"/>
  <c r="E25" i="1"/>
  <c r="E51" i="1"/>
  <c r="E76" i="1"/>
  <c r="E100" i="1"/>
  <c r="E112" i="1"/>
  <c r="E139" i="1"/>
  <c r="E165" i="1"/>
  <c r="E218" i="1"/>
  <c r="E28" i="2"/>
  <c r="E45" i="2"/>
  <c r="D112" i="1"/>
  <c r="D25" i="1"/>
  <c r="C18" i="1"/>
  <c r="E38" i="2"/>
  <c r="E16" i="1"/>
  <c r="I16" i="1" s="1"/>
  <c r="E35" i="2"/>
  <c r="E14" i="1"/>
  <c r="I14" i="1" s="1"/>
  <c r="E13" i="1"/>
  <c r="I13" i="1" s="1"/>
  <c r="E12" i="1"/>
  <c r="I12" i="1" s="1"/>
  <c r="E10" i="1"/>
  <c r="I10" i="1" s="1"/>
  <c r="H30" i="2"/>
  <c r="E36" i="2"/>
  <c r="E34" i="2"/>
  <c r="E33" i="2"/>
  <c r="E32" i="2"/>
  <c r="E30" i="2"/>
  <c r="C36" i="2"/>
  <c r="C35" i="2"/>
  <c r="C34" i="2"/>
  <c r="C33" i="2"/>
  <c r="G31" i="2"/>
  <c r="G40" i="2"/>
  <c r="G48" i="2"/>
  <c r="G20" i="1"/>
  <c r="D20" i="1"/>
  <c r="D31" i="2"/>
  <c r="D40" i="2"/>
  <c r="D48" i="2"/>
  <c r="D54" i="2"/>
  <c r="H31" i="2"/>
  <c r="H40" i="2"/>
  <c r="H48" i="2"/>
  <c r="H20" i="1"/>
  <c r="E31" i="2"/>
  <c r="E40" i="2"/>
  <c r="E48" i="2"/>
  <c r="E54" i="2"/>
  <c r="E20" i="1"/>
  <c r="C31" i="2"/>
  <c r="C30" i="2"/>
  <c r="C20" i="1"/>
  <c r="C207" i="1"/>
  <c r="C218" i="1"/>
  <c r="C40" i="2"/>
  <c r="F20" i="1" l="1"/>
  <c r="F30" i="2"/>
  <c r="F40" i="2" s="1"/>
  <c r="F48" i="2"/>
  <c r="J37" i="2"/>
  <c r="I37" i="2"/>
  <c r="I17" i="1"/>
  <c r="I22" i="2"/>
  <c r="I18" i="1"/>
  <c r="I227" i="1"/>
  <c r="I203" i="1"/>
  <c r="I15" i="1"/>
  <c r="I161" i="1"/>
  <c r="I135" i="1"/>
  <c r="I108" i="1"/>
  <c r="I96" i="1"/>
  <c r="I11" i="1"/>
  <c r="I72" i="1"/>
  <c r="J38" i="2"/>
  <c r="I38" i="2"/>
  <c r="J36" i="2"/>
  <c r="I36" i="2"/>
  <c r="J35" i="2"/>
  <c r="I35" i="2"/>
  <c r="J34" i="2"/>
  <c r="I34" i="2"/>
  <c r="J33" i="2"/>
  <c r="I33" i="2"/>
  <c r="J32" i="2"/>
  <c r="I32" i="2"/>
  <c r="J31" i="2"/>
  <c r="I31" i="2"/>
  <c r="I20" i="1"/>
  <c r="J40" i="2"/>
  <c r="I40" i="2"/>
  <c r="J30" i="2"/>
  <c r="I30" i="2"/>
  <c r="J22" i="2"/>
  <c r="C48" i="2"/>
  <c r="C54" i="2" s="1"/>
</calcChain>
</file>

<file path=xl/sharedStrings.xml><?xml version="1.0" encoding="utf-8"?>
<sst xmlns="http://schemas.openxmlformats.org/spreadsheetml/2006/main" count="426" uniqueCount="321">
  <si>
    <t>RESULTATREGNSKAP MED BUDSJETT FO AVDELING: 826 FO VESTLAND</t>
  </si>
  <si>
    <t>MÅNED</t>
  </si>
  <si>
    <t>INNTEKTER</t>
  </si>
  <si>
    <t>Revidert</t>
  </si>
  <si>
    <t>Resultat pr</t>
  </si>
  <si>
    <t>Budsjett</t>
  </si>
  <si>
    <t>Inntekter</t>
  </si>
  <si>
    <t>Forbruks % av</t>
  </si>
  <si>
    <t>Disponibelt</t>
  </si>
  <si>
    <t>Kontonr</t>
  </si>
  <si>
    <t>2023</t>
  </si>
  <si>
    <t>2024</t>
  </si>
  <si>
    <t>Tilskudd fra FO sentralt</t>
  </si>
  <si>
    <t>Ekstra tilskudd aktiviteter</t>
  </si>
  <si>
    <t>Kursinntekter</t>
  </si>
  <si>
    <t>Andre inntekter/refusjoner</t>
  </si>
  <si>
    <t>OU midler fra FO sentralt KS</t>
  </si>
  <si>
    <t>OU midler Oslo kommune</t>
  </si>
  <si>
    <t>Ørediff.</t>
  </si>
  <si>
    <t>Ref. Fra FO sentralt div.kurs</t>
  </si>
  <si>
    <t>SUM INNTEKTER</t>
  </si>
  <si>
    <t>UTGIFTER</t>
  </si>
  <si>
    <t>Kostnader</t>
  </si>
  <si>
    <t>pr</t>
  </si>
  <si>
    <t>Gruppe</t>
  </si>
  <si>
    <t>Spesifikasjon pr. formålsgruppe</t>
  </si>
  <si>
    <t>Oktober</t>
  </si>
  <si>
    <t>Internasjonalt arbeid</t>
  </si>
  <si>
    <t xml:space="preserve"> SUM UTGIFTER</t>
  </si>
  <si>
    <t>DRIFTSRESULTAT</t>
  </si>
  <si>
    <t xml:space="preserve">Budsjett </t>
  </si>
  <si>
    <t>Overskudd /Underskudd</t>
  </si>
  <si>
    <t>Resultat før finansinnt./-kostn</t>
  </si>
  <si>
    <t xml:space="preserve"> </t>
  </si>
  <si>
    <t>Renteinntekter bankinnskudd</t>
  </si>
  <si>
    <t>Renteinntekter div.</t>
  </si>
  <si>
    <t xml:space="preserve">Renteutgifter </t>
  </si>
  <si>
    <t>RESULTAT ETTER FINANS</t>
  </si>
  <si>
    <t xml:space="preserve">Ideell forbruks-% = </t>
  </si>
  <si>
    <t>KOSTNADER MOT BUDSJETT 2023</t>
  </si>
  <si>
    <t>Revidert budsjett</t>
  </si>
  <si>
    <t>Kostnader pr</t>
  </si>
  <si>
    <t>Tekst</t>
  </si>
  <si>
    <t xml:space="preserve"> budsjett 2023</t>
  </si>
  <si>
    <t>10</t>
  </si>
  <si>
    <t>FO Vestland internt</t>
  </si>
  <si>
    <t>20</t>
  </si>
  <si>
    <t>Fagpolitisk arbeid</t>
  </si>
  <si>
    <t>30</t>
  </si>
  <si>
    <t>Yrkesfaglig arbeid</t>
  </si>
  <si>
    <t>40</t>
  </si>
  <si>
    <t>Organisasjon og informasjon</t>
  </si>
  <si>
    <t>50</t>
  </si>
  <si>
    <t>Tillitsvalgtskolering</t>
  </si>
  <si>
    <t>60</t>
  </si>
  <si>
    <t>Klubber</t>
  </si>
  <si>
    <t>70</t>
  </si>
  <si>
    <t>Drift kontor</t>
  </si>
  <si>
    <t>80</t>
  </si>
  <si>
    <t xml:space="preserve">SUM UTGIFTER </t>
  </si>
  <si>
    <t>FO VESTLAND INTERNT</t>
  </si>
  <si>
    <t>Formål</t>
  </si>
  <si>
    <t>1010</t>
  </si>
  <si>
    <t>Årsmøte</t>
  </si>
  <si>
    <t>1012</t>
  </si>
  <si>
    <t>Rep.skap</t>
  </si>
  <si>
    <t>1015</t>
  </si>
  <si>
    <t xml:space="preserve">Styret </t>
  </si>
  <si>
    <t>1016</t>
  </si>
  <si>
    <t>AU</t>
  </si>
  <si>
    <t>1020</t>
  </si>
  <si>
    <t>Valgkomité</t>
  </si>
  <si>
    <t>1022</t>
  </si>
  <si>
    <t>Kontrollkomité</t>
  </si>
  <si>
    <t>1030</t>
  </si>
  <si>
    <t>Politiske utvalg - andre</t>
  </si>
  <si>
    <t>1032</t>
  </si>
  <si>
    <t>Senior pol. utvalg</t>
  </si>
  <si>
    <t>1035</t>
  </si>
  <si>
    <t>Refleksjonsutvalg</t>
  </si>
  <si>
    <t>1042</t>
  </si>
  <si>
    <t>Tariffpolitisk utvalg</t>
  </si>
  <si>
    <t>1043</t>
  </si>
  <si>
    <t>Helse- og sosialpolitisk utvalg</t>
  </si>
  <si>
    <t>1044</t>
  </si>
  <si>
    <t>Kvinnepolitisk utvalg</t>
  </si>
  <si>
    <t>1050</t>
  </si>
  <si>
    <t>Helse Spekter - samarbeidsutvalg</t>
  </si>
  <si>
    <t>1052</t>
  </si>
  <si>
    <t>Bufetat - region Vest</t>
  </si>
  <si>
    <t>1075</t>
  </si>
  <si>
    <t>Samarbeidsmøter med andre FO avdelinger</t>
  </si>
  <si>
    <t>1080</t>
  </si>
  <si>
    <t>AD HOC arbeid</t>
  </si>
  <si>
    <t>1082</t>
  </si>
  <si>
    <t>Landsmøteforberedelser</t>
  </si>
  <si>
    <t>1083</t>
  </si>
  <si>
    <t>Medlemsmøter - FO-interne spørsmål</t>
  </si>
  <si>
    <t>FAGPOLITISK ARBEID</t>
  </si>
  <si>
    <t>Forhandlinger tariff (streik)</t>
  </si>
  <si>
    <t>2020</t>
  </si>
  <si>
    <t>Medlemssaker/personalsaker</t>
  </si>
  <si>
    <t>2022</t>
  </si>
  <si>
    <t>Medlemsrettede aktiviteter- diverse</t>
  </si>
  <si>
    <t>Medlemsrettede aktiviteter 1 . Mai</t>
  </si>
  <si>
    <t>Medlemsfordeler - kino</t>
  </si>
  <si>
    <t>2025</t>
  </si>
  <si>
    <t>Medlemsrettede aktiviteter 3 : FO kafe/medlemsmøter</t>
  </si>
  <si>
    <t>2026</t>
  </si>
  <si>
    <t>Medlemsrettede aktiviteter 4: konf.kvinner og ledelse</t>
  </si>
  <si>
    <t>2027</t>
  </si>
  <si>
    <t>Aksjoner, møter, skolering av fagpolitisk karakter</t>
  </si>
  <si>
    <t>2030</t>
  </si>
  <si>
    <t>Eksterne konferanser/møter/seminarer</t>
  </si>
  <si>
    <t>2032</t>
  </si>
  <si>
    <t>Representasjon</t>
  </si>
  <si>
    <t xml:space="preserve">Inntatt i 2. utgave - tidligere formål 212 </t>
  </si>
  <si>
    <t>2035</t>
  </si>
  <si>
    <t>Klubbkonferanser</t>
  </si>
  <si>
    <t>2036</t>
  </si>
  <si>
    <t>Lokale fagpolitiske konferanser</t>
  </si>
  <si>
    <t>2042</t>
  </si>
  <si>
    <t>Kvinner på tvers</t>
  </si>
  <si>
    <t xml:space="preserve">Inntatt i 2. utgave - tidligere formål 215 </t>
  </si>
  <si>
    <t>2050</t>
  </si>
  <si>
    <t>Stipend</t>
  </si>
  <si>
    <t>2055</t>
  </si>
  <si>
    <t>Bevilgninger</t>
  </si>
  <si>
    <t>2095</t>
  </si>
  <si>
    <t>FO Helse Sørøst</t>
  </si>
  <si>
    <t>YRKESFAGLIG ARBEID</t>
  </si>
  <si>
    <t>3010</t>
  </si>
  <si>
    <t>Nordisk/internasjonalt samarbeid</t>
  </si>
  <si>
    <t>3040</t>
  </si>
  <si>
    <t>Eksterne konferanser</t>
  </si>
  <si>
    <t>3022</t>
  </si>
  <si>
    <t>Yrkesfaglig - barnevernpedagog</t>
  </si>
  <si>
    <t>Inntatt i 2. utgave - tidligere formål 309 - alternativt til 3020</t>
  </si>
  <si>
    <t>Yrkesfaglig - sosionom</t>
  </si>
  <si>
    <t>Inntatt i 2. utgave - tidligere formål 310 - alternativt til 3020</t>
  </si>
  <si>
    <t>3024</t>
  </si>
  <si>
    <t>Yrkesfaglig - vernepleier</t>
  </si>
  <si>
    <t>Inntatt i 2. utgave - tidligere formål 320 - alternativt til 3020</t>
  </si>
  <si>
    <t>3042</t>
  </si>
  <si>
    <t>Interne konferanser</t>
  </si>
  <si>
    <t>3080</t>
  </si>
  <si>
    <t>Yrkefaglig-/yrkesetisk koferanse</t>
  </si>
  <si>
    <t>3044</t>
  </si>
  <si>
    <t>Ekstrerne seminarer</t>
  </si>
  <si>
    <t>Inntatt i 3. utgave</t>
  </si>
  <si>
    <t>3046</t>
  </si>
  <si>
    <t>Interne seminarer</t>
  </si>
  <si>
    <t>3050</t>
  </si>
  <si>
    <t xml:space="preserve">Veiledningsteori  - medlemskurs </t>
  </si>
  <si>
    <t xml:space="preserve">Endret navn i 2. utgave (tillagt: - medlemskurs)  </t>
  </si>
  <si>
    <t>3060</t>
  </si>
  <si>
    <t>Nettverkssamlinger</t>
  </si>
  <si>
    <t>Inntatt i 2. utgave  - ny</t>
  </si>
  <si>
    <t>Temamøter - diverse</t>
  </si>
  <si>
    <t>Inntatt i 2. utgave - ny. Fortrinnsvis bruke denne. Alternativt se 3071-3073</t>
  </si>
  <si>
    <t>Temamøte 1</t>
  </si>
  <si>
    <t>Inntatt i 2. utgave - ny, alternativt til 3070</t>
  </si>
  <si>
    <t>3072</t>
  </si>
  <si>
    <t>Temamøte 2</t>
  </si>
  <si>
    <t>3073</t>
  </si>
  <si>
    <t>Temamøte 3</t>
  </si>
  <si>
    <t>Yrkesfaglig-/yrkesetisk konferanse</t>
  </si>
  <si>
    <t>ORGANISASJON OG INFORMASJON</t>
  </si>
  <si>
    <t>4010</t>
  </si>
  <si>
    <t>LO kontingent</t>
  </si>
  <si>
    <t>4015</t>
  </si>
  <si>
    <t>Andre kontingenter</t>
  </si>
  <si>
    <t>4025</t>
  </si>
  <si>
    <t>Verving</t>
  </si>
  <si>
    <t>4030</t>
  </si>
  <si>
    <t>Profilering</t>
  </si>
  <si>
    <t>TILLITSVALGTSKOLERING</t>
  </si>
  <si>
    <t>Kurs i lov og avtaleverk</t>
  </si>
  <si>
    <t>Helse- og sosialpolitisk påvirkning</t>
  </si>
  <si>
    <t>Regionmøter</t>
  </si>
  <si>
    <t>Lokale forhandlinger</t>
  </si>
  <si>
    <t>5022</t>
  </si>
  <si>
    <t>Turnuskurs</t>
  </si>
  <si>
    <t>5024</t>
  </si>
  <si>
    <t>KS HTV samling for Vestland</t>
  </si>
  <si>
    <t>5026</t>
  </si>
  <si>
    <t>Grunnkurs</t>
  </si>
  <si>
    <t>5030</t>
  </si>
  <si>
    <t>Nettverksmøter Virke</t>
  </si>
  <si>
    <t>5032</t>
  </si>
  <si>
    <t>Nettverksmøter Spekter-Helse Bergen</t>
  </si>
  <si>
    <t>5070</t>
  </si>
  <si>
    <t>Nettverksmøter NHO</t>
  </si>
  <si>
    <t>5071</t>
  </si>
  <si>
    <t>Skolering organisasjonstillitsvalgte</t>
  </si>
  <si>
    <t>5080</t>
  </si>
  <si>
    <t>Annen tillitsvalgtskolering</t>
  </si>
  <si>
    <t xml:space="preserve">Andre kurs i egen regi 1- </t>
  </si>
  <si>
    <t>5072</t>
  </si>
  <si>
    <t xml:space="preserve">Andre kurs i egen regi 2 - </t>
  </si>
  <si>
    <t>5073</t>
  </si>
  <si>
    <t>Andre kurs i egen regi 3</t>
  </si>
  <si>
    <t>5085</t>
  </si>
  <si>
    <t>Kurs materiell  - generelt</t>
  </si>
  <si>
    <t>5091</t>
  </si>
  <si>
    <t>Lov og avtaleverk Oslo kommune</t>
  </si>
  <si>
    <t>5092</t>
  </si>
  <si>
    <t>Tillitsvalgtkonferansen</t>
  </si>
  <si>
    <t>5094</t>
  </si>
  <si>
    <t>Forhandlingskurs Oslo kommune</t>
  </si>
  <si>
    <t>5081</t>
  </si>
  <si>
    <t>Kurs politisk arbeid</t>
  </si>
  <si>
    <t>KLUBBER</t>
  </si>
  <si>
    <t>6021</t>
  </si>
  <si>
    <t>Klubbtilskudd KS Bergen</t>
  </si>
  <si>
    <t>6022</t>
  </si>
  <si>
    <t>Landsdekkende klubber</t>
  </si>
  <si>
    <t>6023</t>
  </si>
  <si>
    <t>Klubbtilskudd klubber i KS distrikt</t>
  </si>
  <si>
    <t>6024</t>
  </si>
  <si>
    <t>Klubbtilskudd klubber i Spekter</t>
  </si>
  <si>
    <t>6025</t>
  </si>
  <si>
    <t xml:space="preserve">Klubbtilskudd klubber i Virke </t>
  </si>
  <si>
    <t>6026</t>
  </si>
  <si>
    <t>Klubbtilskudd klubber i Bufetet</t>
  </si>
  <si>
    <t>6027</t>
  </si>
  <si>
    <t xml:space="preserve">Klubbtilskudd klubber i Stat </t>
  </si>
  <si>
    <t>6028</t>
  </si>
  <si>
    <t>Klubbtilskudd klubber i privat</t>
  </si>
  <si>
    <t>6029</t>
  </si>
  <si>
    <t>Klubbtilskudd FO studentene</t>
  </si>
  <si>
    <t>6030</t>
  </si>
  <si>
    <t>Klubbarbeid. Arbeid/reise klubber</t>
  </si>
  <si>
    <t>6031</t>
  </si>
  <si>
    <t>6033</t>
  </si>
  <si>
    <t>Klubbtilskudd klubber i NHO</t>
  </si>
  <si>
    <t>Klubbtilskudd klubb 10</t>
  </si>
  <si>
    <t>Tillitsvalgturnè</t>
  </si>
  <si>
    <t>6032</t>
  </si>
  <si>
    <t>Nettverksmøter</t>
  </si>
  <si>
    <t>6045</t>
  </si>
  <si>
    <t>Samling medlemmer Stat NAV</t>
  </si>
  <si>
    <t>6060</t>
  </si>
  <si>
    <t>Klubbtilskudd klubb 1; KS Bergen</t>
  </si>
  <si>
    <t>6070</t>
  </si>
  <si>
    <t>Klubbarbeid/klubbmøter</t>
  </si>
  <si>
    <t>Klubbtilskudd jf klubbdokument</t>
  </si>
  <si>
    <t>DRIFT KONTORET</t>
  </si>
  <si>
    <t>7010</t>
  </si>
  <si>
    <t>Lønn, sos.avg., pensj.kostn.- leder</t>
  </si>
  <si>
    <t>7011</t>
  </si>
  <si>
    <t>7015</t>
  </si>
  <si>
    <t>7018</t>
  </si>
  <si>
    <t>Lønn, sos.avg., pensj.kostn.- kontosekretær</t>
  </si>
  <si>
    <t>Fylkessekretær</t>
  </si>
  <si>
    <t>7019</t>
  </si>
  <si>
    <t>Organisasjonstillitsvalgte 40% frikjøp</t>
  </si>
  <si>
    <t>7020</t>
  </si>
  <si>
    <t>Nestleder</t>
  </si>
  <si>
    <t>7021</t>
  </si>
  <si>
    <t>Organisasjonstillitsvalgte 40% to frikjøp</t>
  </si>
  <si>
    <t>7022</t>
  </si>
  <si>
    <t>Dekning tapt arbeidsfortjeneste</t>
  </si>
  <si>
    <t>7028</t>
  </si>
  <si>
    <t>Fakturerte lønnskostnader</t>
  </si>
  <si>
    <t>7030</t>
  </si>
  <si>
    <t>Bilgodtgjørelse - fast , innberetn pl.</t>
  </si>
  <si>
    <t>7032</t>
  </si>
  <si>
    <t>Aviser kontor</t>
  </si>
  <si>
    <t>7034</t>
  </si>
  <si>
    <t>Barnepass</t>
  </si>
  <si>
    <t>7040</t>
  </si>
  <si>
    <t xml:space="preserve">Personalopplæring </t>
  </si>
  <si>
    <t>7042</t>
  </si>
  <si>
    <t xml:space="preserve">Faglig oppdatering </t>
  </si>
  <si>
    <t>7044</t>
  </si>
  <si>
    <t>Overtidsmat/transport etter regning</t>
  </si>
  <si>
    <t>7048</t>
  </si>
  <si>
    <t>Kontorsamlinger</t>
  </si>
  <si>
    <t>7054</t>
  </si>
  <si>
    <t>Annonser</t>
  </si>
  <si>
    <t>7058</t>
  </si>
  <si>
    <t>Velferdstiltak/gaver etc.</t>
  </si>
  <si>
    <t>7060</t>
  </si>
  <si>
    <t>Kontorlokaler - husleie/strøm/renhold etc.</t>
  </si>
  <si>
    <t>Flyttekostnader (kontor)</t>
  </si>
  <si>
    <t>7070</t>
  </si>
  <si>
    <t>Kontordrift  -  rekvisita, kaffe/te etc.</t>
  </si>
  <si>
    <t>7072</t>
  </si>
  <si>
    <t>Inventar og diverse utstyr</t>
  </si>
  <si>
    <t>7074</t>
  </si>
  <si>
    <t>Porto</t>
  </si>
  <si>
    <t>7076</t>
  </si>
  <si>
    <t>Litteratur</t>
  </si>
  <si>
    <t>7080</t>
  </si>
  <si>
    <t>IKT</t>
  </si>
  <si>
    <t>7082</t>
  </si>
  <si>
    <t xml:space="preserve">Kopi/faks </t>
  </si>
  <si>
    <t>7084</t>
  </si>
  <si>
    <t>Telefon-bredbånd</t>
  </si>
  <si>
    <t>7090</t>
  </si>
  <si>
    <t xml:space="preserve">Ytelser iht Reglement for lønna tillitsvalgte </t>
  </si>
  <si>
    <t>7094</t>
  </si>
  <si>
    <t>Gebyrer</t>
  </si>
  <si>
    <t xml:space="preserve">Annet </t>
  </si>
  <si>
    <t>INTERNASJONALT ARBEID</t>
  </si>
  <si>
    <t>8010</t>
  </si>
  <si>
    <t>Internasjonalt prosjekt 1</t>
  </si>
  <si>
    <t>8020</t>
  </si>
  <si>
    <t>Internasjonalt prosjekt 2</t>
  </si>
  <si>
    <t>8030</t>
  </si>
  <si>
    <t>Internasjonalt prosjekt 3</t>
  </si>
  <si>
    <t>8040</t>
  </si>
  <si>
    <t>Internasjonalt prosjekt 4</t>
  </si>
  <si>
    <t>Internasjonalt arbeid/bevilgninger</t>
  </si>
  <si>
    <t>Internasjonalt prosjekt TASWO</t>
  </si>
  <si>
    <t xml:space="preserve">Internasjonalt prosjekt  TASWO i regi av FO </t>
  </si>
  <si>
    <t>8050</t>
  </si>
  <si>
    <t>Internasjonalt arbeid - Palestina</t>
  </si>
  <si>
    <t>8080</t>
  </si>
  <si>
    <t>Internasjonalt prosjekt / bevilgning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</si>
</sst>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0.0"/>
    <numFmt numFmtId="167" formatCode="#,##0.0"/>
    <numFmt numFmtId="168" formatCode="dd/mm/yy;@"/>
    <numFmt numFmtId="169" formatCode="[$-414]mmm\.\ yy;@"/>
  </numFmts>
  <fonts count="14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i/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9"/>
      <color rgb="FFFF0000"/>
      <name val="Arial"/>
      <family val="2"/>
    </font>
    <font>
      <sz val="10"/>
      <color theme="1"/>
      <name val="Arial"/>
      <family val="2"/>
    </font>
    <font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169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/>
    </xf>
    <xf numFmtId="3" fontId="2" fillId="2" borderId="0" xfId="0" applyNumberFormat="1" applyFont="1" applyFill="1"/>
    <xf numFmtId="0" fontId="2" fillId="0" borderId="0" xfId="0" applyFont="1"/>
    <xf numFmtId="3" fontId="2" fillId="0" borderId="0" xfId="0" applyNumberFormat="1" applyFon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1" fontId="2" fillId="0" borderId="0" xfId="0" applyNumberFormat="1" applyFont="1" applyAlignment="1">
      <alignment horizontal="center"/>
    </xf>
    <xf numFmtId="166" fontId="2" fillId="0" borderId="0" xfId="0" applyNumberFormat="1" applyFont="1"/>
    <xf numFmtId="0" fontId="2" fillId="0" borderId="3" xfId="0" applyFont="1" applyBorder="1"/>
    <xf numFmtId="3" fontId="2" fillId="0" borderId="3" xfId="0" applyNumberFormat="1" applyFont="1" applyBorder="1"/>
    <xf numFmtId="166" fontId="2" fillId="0" borderId="3" xfId="0" applyNumberFormat="1" applyFont="1" applyBorder="1"/>
    <xf numFmtId="3" fontId="3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2" fillId="2" borderId="4" xfId="0" applyFont="1" applyFill="1" applyBorder="1"/>
    <xf numFmtId="0" fontId="2" fillId="2" borderId="4" xfId="0" applyFont="1" applyFill="1" applyBorder="1" applyAlignment="1">
      <alignment horizontal="center"/>
    </xf>
    <xf numFmtId="3" fontId="2" fillId="2" borderId="4" xfId="0" applyNumberFormat="1" applyFont="1" applyFill="1" applyBorder="1"/>
    <xf numFmtId="0" fontId="2" fillId="2" borderId="0" xfId="0" applyFont="1" applyFill="1" applyAlignment="1">
      <alignment horizontal="center"/>
    </xf>
    <xf numFmtId="3" fontId="2" fillId="2" borderId="0" xfId="0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3" fontId="2" fillId="2" borderId="4" xfId="0" applyNumberFormat="1" applyFont="1" applyFill="1" applyBorder="1" applyAlignment="1">
      <alignment horizontal="center"/>
    </xf>
    <xf numFmtId="3" fontId="2" fillId="2" borderId="2" xfId="0" quotePrefix="1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3" fontId="3" fillId="0" borderId="0" xfId="0" quotePrefix="1" applyNumberFormat="1" applyFont="1" applyAlignment="1">
      <alignment horizontal="center"/>
    </xf>
    <xf numFmtId="0" fontId="3" fillId="0" borderId="0" xfId="0" applyFont="1"/>
    <xf numFmtId="0" fontId="2" fillId="0" borderId="2" xfId="0" applyFont="1" applyBorder="1"/>
    <xf numFmtId="3" fontId="2" fillId="0" borderId="2" xfId="0" applyNumberFormat="1" applyFont="1" applyBorder="1"/>
    <xf numFmtId="3" fontId="2" fillId="2" borderId="2" xfId="0" applyNumberFormat="1" applyFont="1" applyFill="1" applyBorder="1" applyAlignment="1">
      <alignment horizontal="center"/>
    </xf>
    <xf numFmtId="3" fontId="3" fillId="0" borderId="0" xfId="0" applyNumberFormat="1" applyFont="1"/>
    <xf numFmtId="2" fontId="2" fillId="0" borderId="0" xfId="0" applyNumberFormat="1" applyFont="1"/>
    <xf numFmtId="3" fontId="2" fillId="2" borderId="1" xfId="0" applyNumberFormat="1" applyFont="1" applyFill="1" applyBorder="1"/>
    <xf numFmtId="2" fontId="2" fillId="2" borderId="1" xfId="1" applyNumberFormat="1" applyFont="1" applyFill="1" applyBorder="1"/>
    <xf numFmtId="4" fontId="2" fillId="2" borderId="1" xfId="0" applyNumberFormat="1" applyFont="1" applyFill="1" applyBorder="1"/>
    <xf numFmtId="4" fontId="2" fillId="2" borderId="2" xfId="0" applyNumberFormat="1" applyFont="1" applyFill="1" applyBorder="1"/>
    <xf numFmtId="3" fontId="2" fillId="2" borderId="0" xfId="1" applyNumberFormat="1" applyFont="1" applyFill="1" applyBorder="1" applyAlignment="1">
      <alignment horizontal="center"/>
    </xf>
    <xf numFmtId="4" fontId="2" fillId="2" borderId="0" xfId="0" applyNumberFormat="1" applyFont="1" applyFill="1" applyAlignment="1">
      <alignment horizontal="center"/>
    </xf>
    <xf numFmtId="2" fontId="2" fillId="0" borderId="0" xfId="1" applyNumberFormat="1" applyFont="1" applyFill="1" applyBorder="1" applyAlignment="1">
      <alignment horizontal="center"/>
    </xf>
    <xf numFmtId="166" fontId="2" fillId="0" borderId="0" xfId="1" applyNumberFormat="1" applyFont="1" applyBorder="1"/>
    <xf numFmtId="4" fontId="2" fillId="0" borderId="0" xfId="0" applyNumberFormat="1" applyFont="1"/>
    <xf numFmtId="0" fontId="2" fillId="0" borderId="0" xfId="0" quotePrefix="1" applyFont="1"/>
    <xf numFmtId="2" fontId="3" fillId="0" borderId="0" xfId="0" applyNumberFormat="1" applyFont="1"/>
    <xf numFmtId="49" fontId="3" fillId="0" borderId="0" xfId="0" applyNumberFormat="1" applyFont="1" applyAlignment="1">
      <alignment readingOrder="1"/>
    </xf>
    <xf numFmtId="0" fontId="3" fillId="2" borderId="0" xfId="0" applyFont="1" applyFill="1"/>
    <xf numFmtId="3" fontId="3" fillId="2" borderId="0" xfId="1" applyNumberFormat="1" applyFont="1" applyFill="1" applyBorder="1"/>
    <xf numFmtId="2" fontId="2" fillId="2" borderId="0" xfId="1" applyNumberFormat="1" applyFont="1" applyFill="1" applyBorder="1"/>
    <xf numFmtId="4" fontId="2" fillId="2" borderId="0" xfId="0" applyNumberFormat="1" applyFont="1" applyFill="1"/>
    <xf numFmtId="3" fontId="2" fillId="0" borderId="0" xfId="1" applyNumberFormat="1" applyFont="1" applyBorder="1"/>
    <xf numFmtId="2" fontId="2" fillId="0" borderId="2" xfId="0" applyNumberFormat="1" applyFont="1" applyBorder="1"/>
    <xf numFmtId="4" fontId="2" fillId="0" borderId="2" xfId="0" applyNumberFormat="1" applyFont="1" applyBorder="1"/>
    <xf numFmtId="2" fontId="2" fillId="2" borderId="0" xfId="0" applyNumberFormat="1" applyFont="1" applyFill="1"/>
    <xf numFmtId="2" fontId="2" fillId="0" borderId="0" xfId="1" applyNumberFormat="1" applyFont="1" applyBorder="1"/>
    <xf numFmtId="166" fontId="2" fillId="2" borderId="2" xfId="1" applyNumberFormat="1" applyFont="1" applyFill="1" applyBorder="1"/>
    <xf numFmtId="4" fontId="2" fillId="2" borderId="2" xfId="1" applyNumberFormat="1" applyFont="1" applyFill="1" applyBorder="1"/>
    <xf numFmtId="3" fontId="3" fillId="0" borderId="0" xfId="1" applyNumberFormat="1" applyFont="1" applyBorder="1"/>
    <xf numFmtId="4" fontId="3" fillId="0" borderId="0" xfId="1" applyNumberFormat="1" applyFont="1" applyBorder="1"/>
    <xf numFmtId="3" fontId="2" fillId="0" borderId="0" xfId="1" applyNumberFormat="1" applyFont="1"/>
    <xf numFmtId="2" fontId="2" fillId="0" borderId="0" xfId="1" applyNumberFormat="1" applyFont="1"/>
    <xf numFmtId="4" fontId="3" fillId="0" borderId="0" xfId="0" applyNumberFormat="1" applyFont="1"/>
    <xf numFmtId="0" fontId="3" fillId="0" borderId="0" xfId="0" applyFont="1" applyAlignment="1">
      <alignment horizontal="right"/>
    </xf>
    <xf numFmtId="166" fontId="2" fillId="0" borderId="0" xfId="1" applyNumberFormat="1" applyFont="1"/>
    <xf numFmtId="4" fontId="2" fillId="0" borderId="0" xfId="1" applyNumberFormat="1" applyFont="1"/>
    <xf numFmtId="3" fontId="3" fillId="0" borderId="0" xfId="1" applyNumberFormat="1" applyFont="1"/>
    <xf numFmtId="168" fontId="2" fillId="2" borderId="2" xfId="0" applyNumberFormat="1" applyFont="1" applyFill="1" applyBorder="1" applyAlignment="1">
      <alignment horizontal="center"/>
    </xf>
    <xf numFmtId="0" fontId="5" fillId="0" borderId="0" xfId="0" applyFont="1"/>
    <xf numFmtId="49" fontId="2" fillId="0" borderId="0" xfId="0" applyNumberFormat="1" applyFont="1"/>
    <xf numFmtId="49" fontId="2" fillId="0" borderId="0" xfId="0" applyNumberFormat="1" applyFont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3" xfId="0" applyNumberFormat="1" applyFont="1" applyBorder="1" applyAlignment="1">
      <alignment horizontal="right"/>
    </xf>
    <xf numFmtId="0" fontId="4" fillId="0" borderId="0" xfId="0" applyFont="1"/>
    <xf numFmtId="3" fontId="4" fillId="0" borderId="0" xfId="1" applyNumberFormat="1" applyFont="1"/>
    <xf numFmtId="166" fontId="4" fillId="0" borderId="0" xfId="1" applyNumberFormat="1" applyFont="1"/>
    <xf numFmtId="4" fontId="4" fillId="0" borderId="0" xfId="1" applyNumberFormat="1" applyFont="1"/>
    <xf numFmtId="4" fontId="2" fillId="0" borderId="3" xfId="0" applyNumberFormat="1" applyFont="1" applyBorder="1"/>
    <xf numFmtId="3" fontId="2" fillId="0" borderId="3" xfId="1" applyNumberFormat="1" applyFont="1" applyBorder="1"/>
    <xf numFmtId="166" fontId="2" fillId="0" borderId="3" xfId="1" applyNumberFormat="1" applyFont="1" applyBorder="1"/>
    <xf numFmtId="49" fontId="2" fillId="0" borderId="0" xfId="0" applyNumberFormat="1" applyFont="1" applyAlignment="1">
      <alignment horizontal="right"/>
    </xf>
    <xf numFmtId="49" fontId="2" fillId="0" borderId="3" xfId="0" applyNumberFormat="1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169" fontId="3" fillId="0" borderId="0" xfId="0" applyNumberFormat="1" applyFont="1" applyAlignment="1">
      <alignment horizontal="left"/>
    </xf>
    <xf numFmtId="3" fontId="5" fillId="0" borderId="0" xfId="0" applyNumberFormat="1" applyFont="1"/>
    <xf numFmtId="0" fontId="7" fillId="0" borderId="0" xfId="0" applyFont="1" applyAlignment="1">
      <alignment horizontal="left"/>
    </xf>
    <xf numFmtId="168" fontId="2" fillId="0" borderId="0" xfId="0" applyNumberFormat="1" applyFont="1"/>
    <xf numFmtId="3" fontId="2" fillId="3" borderId="0" xfId="0" applyNumberFormat="1" applyFont="1" applyFill="1"/>
    <xf numFmtId="0" fontId="11" fillId="0" borderId="0" xfId="0" applyFont="1" applyAlignment="1">
      <alignment horizontal="center"/>
    </xf>
    <xf numFmtId="166" fontId="2" fillId="0" borderId="0" xfId="1" applyNumberFormat="1" applyFont="1" applyBorder="1" applyAlignment="1">
      <alignment horizontal="center"/>
    </xf>
    <xf numFmtId="166" fontId="2" fillId="0" borderId="3" xfId="1" applyNumberFormat="1" applyFont="1" applyBorder="1" applyAlignment="1">
      <alignment horizontal="center"/>
    </xf>
    <xf numFmtId="166" fontId="2" fillId="0" borderId="0" xfId="0" applyNumberFormat="1" applyFont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0" fontId="2" fillId="4" borderId="0" xfId="0" applyFont="1" applyFill="1"/>
    <xf numFmtId="3" fontId="2" fillId="2" borderId="1" xfId="0" applyNumberFormat="1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3" fontId="2" fillId="0" borderId="0" xfId="1" applyNumberFormat="1" applyFont="1" applyFill="1"/>
    <xf numFmtId="49" fontId="2" fillId="2" borderId="2" xfId="1" applyNumberFormat="1" applyFont="1" applyFill="1" applyBorder="1" applyAlignment="1">
      <alignment horizontal="center"/>
    </xf>
    <xf numFmtId="3" fontId="2" fillId="0" borderId="0" xfId="1" applyNumberFormat="1" applyFont="1" applyFill="1" applyBorder="1"/>
    <xf numFmtId="0" fontId="3" fillId="2" borderId="0" xfId="0" applyFont="1" applyFill="1" applyAlignment="1">
      <alignment horizontal="left"/>
    </xf>
    <xf numFmtId="3" fontId="2" fillId="0" borderId="0" xfId="0" applyNumberFormat="1" applyFont="1" applyAlignment="1">
      <alignment wrapText="1"/>
    </xf>
    <xf numFmtId="3" fontId="2" fillId="0" borderId="0" xfId="1" applyNumberFormat="1" applyFont="1" applyFill="1" applyAlignment="1"/>
    <xf numFmtId="3" fontId="2" fillId="0" borderId="3" xfId="1" applyNumberFormat="1" applyFont="1" applyFill="1" applyBorder="1"/>
    <xf numFmtId="168" fontId="2" fillId="2" borderId="2" xfId="1" applyNumberFormat="1" applyFont="1" applyFill="1" applyBorder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2" borderId="1" xfId="0" applyNumberFormat="1" applyFont="1" applyFill="1" applyBorder="1"/>
    <xf numFmtId="3" fontId="3" fillId="0" borderId="2" xfId="0" applyNumberFormat="1" applyFont="1" applyBorder="1"/>
    <xf numFmtId="3" fontId="3" fillId="0" borderId="3" xfId="1" applyNumberFormat="1" applyFont="1" applyBorder="1"/>
    <xf numFmtId="3" fontId="2" fillId="3" borderId="3" xfId="1" applyNumberFormat="1" applyFont="1" applyFill="1" applyBorder="1"/>
    <xf numFmtId="167" fontId="3" fillId="0" borderId="0" xfId="0" applyNumberFormat="1" applyFont="1" applyAlignment="1">
      <alignment horizontal="center"/>
    </xf>
    <xf numFmtId="3" fontId="8" fillId="0" borderId="0" xfId="0" applyNumberFormat="1" applyFont="1"/>
    <xf numFmtId="0" fontId="2" fillId="3" borderId="3" xfId="0" applyFont="1" applyFill="1" applyBorder="1"/>
    <xf numFmtId="4" fontId="2" fillId="3" borderId="3" xfId="0" applyNumberFormat="1" applyFont="1" applyFill="1" applyBorder="1"/>
    <xf numFmtId="166" fontId="2" fillId="3" borderId="3" xfId="1" applyNumberFormat="1" applyFont="1" applyFill="1" applyBorder="1" applyAlignment="1">
      <alignment horizontal="center"/>
    </xf>
    <xf numFmtId="3" fontId="2" fillId="3" borderId="3" xfId="0" applyNumberFormat="1" applyFont="1" applyFill="1" applyBorder="1"/>
    <xf numFmtId="0" fontId="10" fillId="4" borderId="0" xfId="0" applyFont="1" applyFill="1"/>
    <xf numFmtId="167" fontId="2" fillId="0" borderId="0" xfId="0" applyNumberFormat="1" applyFont="1" applyAlignment="1">
      <alignment horizontal="right"/>
    </xf>
    <xf numFmtId="3" fontId="2" fillId="0" borderId="0" xfId="0" quotePrefix="1" applyNumberFormat="1" applyFont="1" applyAlignment="1">
      <alignment horizontal="center"/>
    </xf>
    <xf numFmtId="3" fontId="3" fillId="2" borderId="0" xfId="0" applyNumberFormat="1" applyFont="1" applyFill="1"/>
    <xf numFmtId="166" fontId="2" fillId="0" borderId="2" xfId="0" applyNumberFormat="1" applyFont="1" applyBorder="1" applyAlignment="1">
      <alignment horizontal="center"/>
    </xf>
    <xf numFmtId="166" fontId="2" fillId="0" borderId="5" xfId="0" applyNumberFormat="1" applyFont="1" applyBorder="1" applyAlignment="1">
      <alignment horizontal="center"/>
    </xf>
    <xf numFmtId="166" fontId="2" fillId="0" borderId="2" xfId="1" applyNumberFormat="1" applyFont="1" applyBorder="1" applyAlignment="1">
      <alignment horizontal="center"/>
    </xf>
    <xf numFmtId="3" fontId="1" fillId="0" borderId="0" xfId="0" applyNumberFormat="1" applyFont="1"/>
    <xf numFmtId="3" fontId="1" fillId="0" borderId="0" xfId="0" applyNumberFormat="1" applyFont="1" applyAlignment="1">
      <alignment horizontal="right"/>
    </xf>
    <xf numFmtId="3" fontId="2" fillId="0" borderId="5" xfId="0" applyNumberFormat="1" applyFont="1" applyBorder="1"/>
    <xf numFmtId="3" fontId="3" fillId="3" borderId="0" xfId="0" applyNumberFormat="1" applyFont="1" applyFill="1" applyAlignment="1">
      <alignment horizontal="left"/>
    </xf>
    <xf numFmtId="3" fontId="3" fillId="3" borderId="0" xfId="0" applyNumberFormat="1" applyFont="1" applyFill="1" applyAlignment="1">
      <alignment horizontal="center"/>
    </xf>
    <xf numFmtId="3" fontId="9" fillId="3" borderId="0" xfId="0" applyNumberFormat="1" applyFont="1" applyFill="1"/>
    <xf numFmtId="3" fontId="12" fillId="0" borderId="0" xfId="0" applyNumberFormat="1" applyFont="1" applyAlignment="1">
      <alignment horizontal="right"/>
    </xf>
    <xf numFmtId="0" fontId="2" fillId="0" borderId="0" xfId="5" applyFont="1"/>
    <xf numFmtId="3" fontId="2" fillId="0" borderId="0" xfId="5" applyNumberFormat="1" applyFont="1"/>
    <xf numFmtId="3" fontId="3" fillId="0" borderId="0" xfId="5" applyNumberFormat="1" applyFont="1"/>
    <xf numFmtId="3" fontId="3" fillId="0" borderId="0" xfId="2" applyNumberFormat="1" applyFont="1" applyBorder="1" applyAlignment="1">
      <alignment horizontal="right"/>
    </xf>
    <xf numFmtId="0" fontId="3" fillId="0" borderId="0" xfId="5" applyFont="1"/>
    <xf numFmtId="0" fontId="3" fillId="0" borderId="0" xfId="5" applyFont="1" applyAlignment="1">
      <alignment horizontal="center"/>
    </xf>
    <xf numFmtId="0" fontId="3" fillId="0" borderId="0" xfId="0" applyFont="1" applyAlignment="1">
      <alignment horizontal="left"/>
    </xf>
    <xf numFmtId="3" fontId="1" fillId="0" borderId="0" xfId="5" applyNumberFormat="1"/>
    <xf numFmtId="0" fontId="2" fillId="3" borderId="0" xfId="0" applyFont="1" applyFill="1"/>
    <xf numFmtId="4" fontId="2" fillId="3" borderId="0" xfId="0" applyNumberFormat="1" applyFont="1" applyFill="1"/>
    <xf numFmtId="3" fontId="2" fillId="3" borderId="0" xfId="1" applyNumberFormat="1" applyFont="1" applyFill="1" applyBorder="1"/>
    <xf numFmtId="2" fontId="2" fillId="3" borderId="0" xfId="1" applyNumberFormat="1" applyFont="1" applyFill="1" applyBorder="1"/>
    <xf numFmtId="4" fontId="2" fillId="3" borderId="0" xfId="1" applyNumberFormat="1" applyFont="1" applyFill="1" applyBorder="1"/>
    <xf numFmtId="4" fontId="3" fillId="2" borderId="0" xfId="0" applyNumberFormat="1" applyFont="1" applyFill="1"/>
    <xf numFmtId="4" fontId="3" fillId="2" borderId="0" xfId="1" applyNumberFormat="1" applyFont="1" applyFill="1" applyBorder="1" applyAlignment="1">
      <alignment horizontal="right"/>
    </xf>
    <xf numFmtId="0" fontId="2" fillId="3" borderId="0" xfId="0" applyFont="1" applyFill="1" applyAlignment="1">
      <alignment horizontal="center"/>
    </xf>
    <xf numFmtId="0" fontId="3" fillId="0" borderId="2" xfId="0" applyFont="1" applyBorder="1"/>
    <xf numFmtId="2" fontId="2" fillId="0" borderId="2" xfId="1" applyNumberFormat="1" applyFont="1" applyBorder="1"/>
    <xf numFmtId="4" fontId="2" fillId="0" borderId="2" xfId="1" applyNumberFormat="1" applyFont="1" applyBorder="1"/>
    <xf numFmtId="49" fontId="2" fillId="3" borderId="2" xfId="0" applyNumberFormat="1" applyFont="1" applyFill="1" applyBorder="1" applyAlignment="1">
      <alignment horizontal="center"/>
    </xf>
    <xf numFmtId="3" fontId="1" fillId="0" borderId="2" xfId="0" applyNumberFormat="1" applyFont="1" applyBorder="1"/>
    <xf numFmtId="3" fontId="2" fillId="3" borderId="0" xfId="0" applyNumberFormat="1" applyFont="1" applyFill="1" applyAlignment="1">
      <alignment horizontal="center"/>
    </xf>
    <xf numFmtId="168" fontId="2" fillId="0" borderId="0" xfId="1" applyNumberFormat="1" applyFont="1" applyFill="1" applyBorder="1" applyAlignment="1">
      <alignment horizontal="center"/>
    </xf>
    <xf numFmtId="3" fontId="2" fillId="3" borderId="1" xfId="0" applyNumberFormat="1" applyFont="1" applyFill="1" applyBorder="1" applyAlignment="1">
      <alignment horizontal="center"/>
    </xf>
    <xf numFmtId="14" fontId="2" fillId="3" borderId="2" xfId="0" applyNumberFormat="1" applyFont="1" applyFill="1" applyBorder="1" applyAlignment="1">
      <alignment horizontal="center"/>
    </xf>
    <xf numFmtId="3" fontId="3" fillId="0" borderId="0" xfId="0" quotePrefix="1" applyNumberFormat="1" applyFont="1"/>
    <xf numFmtId="3" fontId="2" fillId="0" borderId="5" xfId="1" applyNumberFormat="1" applyFont="1" applyFill="1" applyBorder="1"/>
    <xf numFmtId="3" fontId="3" fillId="3" borderId="4" xfId="0" applyNumberFormat="1" applyFont="1" applyFill="1" applyBorder="1"/>
    <xf numFmtId="3" fontId="3" fillId="3" borderId="4" xfId="0" applyNumberFormat="1" applyFont="1" applyFill="1" applyBorder="1" applyAlignment="1">
      <alignment horizontal="center"/>
    </xf>
    <xf numFmtId="3" fontId="2" fillId="3" borderId="2" xfId="0" applyNumberFormat="1" applyFont="1" applyFill="1" applyBorder="1" applyAlignment="1">
      <alignment horizontal="center"/>
    </xf>
    <xf numFmtId="49" fontId="3" fillId="0" borderId="0" xfId="0" applyNumberFormat="1" applyFont="1" applyAlignment="1">
      <alignment horizontal="center"/>
    </xf>
    <xf numFmtId="49" fontId="2" fillId="0" borderId="3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right"/>
    </xf>
    <xf numFmtId="49" fontId="3" fillId="0" borderId="0" xfId="0" applyNumberFormat="1" applyFont="1"/>
    <xf numFmtId="3" fontId="2" fillId="0" borderId="6" xfId="0" applyNumberFormat="1" applyFont="1" applyBorder="1"/>
    <xf numFmtId="3" fontId="2" fillId="0" borderId="6" xfId="0" applyNumberFormat="1" applyFont="1" applyBorder="1" applyAlignment="1">
      <alignment wrapText="1"/>
    </xf>
    <xf numFmtId="3" fontId="13" fillId="3" borderId="3" xfId="1" applyNumberFormat="1" applyFont="1" applyFill="1" applyBorder="1"/>
    <xf numFmtId="3" fontId="13" fillId="0" borderId="3" xfId="0" applyNumberFormat="1" applyFont="1" applyBorder="1"/>
  </cellXfs>
  <cellStyles count="6">
    <cellStyle name="Komma" xfId="1" builtinId="3"/>
    <cellStyle name="Komma 2" xfId="2" xr:uid="{00000000-0005-0000-0000-000001000000}"/>
    <cellStyle name="Komma 3" xfId="3" xr:uid="{00000000-0005-0000-0000-000002000000}"/>
    <cellStyle name="Komma 3 2" xfId="4" xr:uid="{00000000-0005-0000-0000-000003000000}"/>
    <cellStyle name="Normal" xfId="0" builtinId="0"/>
    <cellStyle name="Normal 2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E71"/>
  <sheetViews>
    <sheetView tabSelected="1" zoomScaleNormal="100" workbookViewId="0">
      <selection activeCell="C22" sqref="C22"/>
    </sheetView>
  </sheetViews>
  <sheetFormatPr baseColWidth="10" defaultColWidth="11.42578125" defaultRowHeight="12" x14ac:dyDescent="0.2"/>
  <cols>
    <col min="1" max="1" width="7" style="4" customWidth="1"/>
    <col min="2" max="2" width="25.5703125" style="4" customWidth="1"/>
    <col min="3" max="3" width="11.140625" style="5" customWidth="1"/>
    <col min="4" max="4" width="10.28515625" style="5" customWidth="1"/>
    <col min="5" max="5" width="10.28515625" style="33" customWidth="1"/>
    <col min="6" max="6" width="13.5703125" style="33" hidden="1" customWidth="1"/>
    <col min="7" max="7" width="13.42578125" style="33" customWidth="1"/>
    <col min="8" max="8" width="13.5703125" style="33" customWidth="1"/>
    <col min="9" max="9" width="13.42578125" style="34" bestFit="1" customWidth="1"/>
    <col min="10" max="10" width="10.5703125" style="43" customWidth="1"/>
    <col min="11" max="16384" width="11.42578125" style="4"/>
  </cols>
  <sheetData>
    <row r="1" spans="1:30" ht="15" x14ac:dyDescent="0.25">
      <c r="B1" s="84"/>
    </row>
    <row r="2" spans="1:30" s="117" customFormat="1" ht="18" x14ac:dyDescent="0.25">
      <c r="A2" s="127" t="s">
        <v>0</v>
      </c>
      <c r="B2" s="128"/>
      <c r="C2" s="89"/>
      <c r="D2" s="89"/>
      <c r="E2" s="129"/>
      <c r="F2" s="129"/>
      <c r="G2" s="129"/>
      <c r="H2" s="129"/>
      <c r="I2" s="139"/>
      <c r="J2" s="139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x14ac:dyDescent="0.2">
      <c r="C3" s="4"/>
      <c r="D3" s="4"/>
      <c r="I3" s="4"/>
      <c r="J3" s="4"/>
    </row>
    <row r="4" spans="1:30" x14ac:dyDescent="0.2">
      <c r="A4" s="44"/>
      <c r="C4" s="4"/>
      <c r="D4" s="4"/>
      <c r="I4" s="5"/>
      <c r="J4" s="132"/>
    </row>
    <row r="5" spans="1:30" x14ac:dyDescent="0.2">
      <c r="D5" s="132"/>
    </row>
    <row r="6" spans="1:30" x14ac:dyDescent="0.2">
      <c r="D6" s="132"/>
      <c r="I6" s="45"/>
    </row>
    <row r="7" spans="1:30" x14ac:dyDescent="0.2">
      <c r="A7" s="46" t="s">
        <v>1</v>
      </c>
      <c r="B7" s="137">
        <v>12</v>
      </c>
      <c r="D7" s="132"/>
      <c r="I7" s="111">
        <f>B7/12*100</f>
        <v>100</v>
      </c>
    </row>
    <row r="8" spans="1:30" x14ac:dyDescent="0.2">
      <c r="A8" s="7"/>
      <c r="B8" s="7"/>
      <c r="C8" s="35"/>
      <c r="D8" s="35"/>
      <c r="E8" s="107"/>
      <c r="F8" s="107"/>
      <c r="G8" s="107"/>
      <c r="H8" s="107"/>
      <c r="I8" s="36"/>
      <c r="J8" s="37"/>
    </row>
    <row r="9" spans="1:30" x14ac:dyDescent="0.2">
      <c r="A9" s="47"/>
      <c r="B9" s="47" t="s">
        <v>2</v>
      </c>
      <c r="C9" s="48"/>
      <c r="D9" s="39"/>
      <c r="E9" s="39" t="s">
        <v>3</v>
      </c>
      <c r="F9" s="39"/>
      <c r="G9" s="39"/>
      <c r="H9" s="39" t="s">
        <v>3</v>
      </c>
      <c r="I9" s="49"/>
      <c r="J9" s="50"/>
    </row>
    <row r="10" spans="1:30" x14ac:dyDescent="0.2">
      <c r="A10" s="1"/>
      <c r="B10" s="1"/>
      <c r="C10" s="39" t="s">
        <v>4</v>
      </c>
      <c r="D10" s="39" t="s">
        <v>5</v>
      </c>
      <c r="E10" s="39" t="s">
        <v>5</v>
      </c>
      <c r="F10" s="39" t="s">
        <v>6</v>
      </c>
      <c r="G10" s="39" t="s">
        <v>5</v>
      </c>
      <c r="H10" s="39" t="s">
        <v>5</v>
      </c>
      <c r="I10" s="21" t="s">
        <v>7</v>
      </c>
      <c r="J10" s="40" t="s">
        <v>8</v>
      </c>
    </row>
    <row r="11" spans="1:30" x14ac:dyDescent="0.2">
      <c r="A11" s="9" t="s">
        <v>9</v>
      </c>
      <c r="B11" s="8"/>
      <c r="C11" s="105">
        <v>45291</v>
      </c>
      <c r="D11" s="99" t="s">
        <v>10</v>
      </c>
      <c r="E11" s="150" t="str">
        <f>D11</f>
        <v>2023</v>
      </c>
      <c r="F11" s="150"/>
      <c r="G11" s="150" t="s">
        <v>11</v>
      </c>
      <c r="H11" s="150" t="s">
        <v>11</v>
      </c>
      <c r="I11" s="97" t="str">
        <f>E11</f>
        <v>2023</v>
      </c>
      <c r="J11" s="105">
        <f>C11</f>
        <v>45291</v>
      </c>
    </row>
    <row r="12" spans="1:30" x14ac:dyDescent="0.2">
      <c r="C12" s="153"/>
      <c r="D12" s="4"/>
      <c r="E12" s="132"/>
      <c r="F12" s="132"/>
      <c r="G12" s="132"/>
      <c r="H12" s="132"/>
      <c r="I12" s="41"/>
      <c r="J12" s="88"/>
    </row>
    <row r="13" spans="1:30" x14ac:dyDescent="0.2">
      <c r="A13" s="23">
        <v>3100</v>
      </c>
      <c r="B13" s="4" t="s">
        <v>12</v>
      </c>
      <c r="C13" s="5">
        <v>7161000</v>
      </c>
      <c r="D13" s="5">
        <v>6885000</v>
      </c>
      <c r="E13" s="5">
        <v>6885000</v>
      </c>
      <c r="F13" s="5">
        <v>0</v>
      </c>
      <c r="G13" s="5">
        <v>0</v>
      </c>
      <c r="H13" s="5">
        <v>0</v>
      </c>
      <c r="I13" s="91">
        <f>C13/E13*100</f>
        <v>104.00871459694989</v>
      </c>
      <c r="J13" s="5">
        <f>E13-C13</f>
        <v>-276000</v>
      </c>
      <c r="M13" s="5"/>
      <c r="N13" s="132"/>
    </row>
    <row r="14" spans="1:30" hidden="1" x14ac:dyDescent="0.2">
      <c r="A14" s="23">
        <v>3110</v>
      </c>
      <c r="B14" s="4" t="s">
        <v>13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91" t="e">
        <f t="shared" ref="I14:I20" si="0">C14/E14*100</f>
        <v>#DIV/0!</v>
      </c>
      <c r="J14" s="5">
        <f t="shared" ref="J14:J20" si="1">E14-C14</f>
        <v>0</v>
      </c>
      <c r="M14" s="5"/>
      <c r="N14" s="132"/>
    </row>
    <row r="15" spans="1:30" hidden="1" x14ac:dyDescent="0.2">
      <c r="A15" s="23">
        <v>3210</v>
      </c>
      <c r="B15" s="4" t="s">
        <v>14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91" t="e">
        <f t="shared" si="0"/>
        <v>#DIV/0!</v>
      </c>
      <c r="J15" s="5">
        <f t="shared" si="1"/>
        <v>0</v>
      </c>
      <c r="K15" s="29"/>
      <c r="L15" s="29"/>
      <c r="M15" s="33"/>
      <c r="N15" s="133"/>
      <c r="O15" s="58"/>
      <c r="P15" s="29"/>
      <c r="Q15" s="29"/>
      <c r="R15" s="29"/>
    </row>
    <row r="16" spans="1:30" x14ac:dyDescent="0.2">
      <c r="A16" s="23">
        <v>3930</v>
      </c>
      <c r="B16" s="4" t="s">
        <v>15</v>
      </c>
      <c r="C16" s="5">
        <v>126727.98</v>
      </c>
      <c r="D16" s="5">
        <v>169808</v>
      </c>
      <c r="E16" s="5">
        <v>169808</v>
      </c>
      <c r="F16" s="5">
        <v>0</v>
      </c>
      <c r="G16" s="5">
        <v>0</v>
      </c>
      <c r="H16" s="5">
        <v>0</v>
      </c>
      <c r="I16" s="91">
        <f t="shared" si="0"/>
        <v>74.630158767549233</v>
      </c>
      <c r="J16" s="5">
        <f t="shared" si="1"/>
        <v>43080.020000000004</v>
      </c>
      <c r="L16" s="29"/>
      <c r="M16" s="135"/>
      <c r="N16" s="133"/>
      <c r="O16" s="133"/>
      <c r="P16" s="133"/>
      <c r="Q16" s="133"/>
      <c r="R16" s="29"/>
    </row>
    <row r="17" spans="1:31" x14ac:dyDescent="0.2">
      <c r="A17" s="23">
        <v>3940</v>
      </c>
      <c r="B17" s="4" t="s">
        <v>16</v>
      </c>
      <c r="C17" s="5">
        <v>436392.99</v>
      </c>
      <c r="D17" s="5">
        <v>828300</v>
      </c>
      <c r="E17" s="5">
        <v>828300</v>
      </c>
      <c r="F17" s="5">
        <v>0</v>
      </c>
      <c r="G17" s="5">
        <v>0</v>
      </c>
      <c r="H17" s="5">
        <v>0</v>
      </c>
      <c r="I17" s="91">
        <f t="shared" si="0"/>
        <v>52.685378486055775</v>
      </c>
      <c r="J17" s="5">
        <f t="shared" si="1"/>
        <v>391907.01</v>
      </c>
      <c r="K17" s="29"/>
      <c r="L17" s="29"/>
      <c r="M17" s="135"/>
      <c r="N17" s="133"/>
      <c r="O17" s="134"/>
      <c r="P17" s="134"/>
      <c r="Q17" s="134"/>
      <c r="R17" s="29"/>
    </row>
    <row r="18" spans="1:31" s="68" customFormat="1" hidden="1" x14ac:dyDescent="0.2">
      <c r="A18" s="23">
        <v>3970</v>
      </c>
      <c r="B18" s="4" t="s">
        <v>17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91" t="e">
        <f t="shared" si="0"/>
        <v>#DIV/0!</v>
      </c>
      <c r="J18" s="5">
        <f t="shared" si="1"/>
        <v>0</v>
      </c>
      <c r="K18" s="29"/>
      <c r="L18" s="136"/>
      <c r="M18" s="135"/>
      <c r="N18" s="133"/>
      <c r="O18" s="133"/>
      <c r="P18" s="133"/>
      <c r="Q18" s="133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hidden="1" x14ac:dyDescent="0.2">
      <c r="A19" s="23">
        <v>3015</v>
      </c>
      <c r="B19" s="4" t="s">
        <v>18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91" t="e">
        <f t="shared" si="0"/>
        <v>#DIV/0!</v>
      </c>
      <c r="J19" s="5">
        <f t="shared" si="1"/>
        <v>0</v>
      </c>
      <c r="K19" s="29"/>
      <c r="L19" s="136"/>
      <c r="M19" s="135"/>
      <c r="N19" s="133"/>
      <c r="O19" s="133"/>
      <c r="P19" s="133"/>
      <c r="Q19" s="133"/>
      <c r="R19" s="29"/>
    </row>
    <row r="20" spans="1:31" x14ac:dyDescent="0.2">
      <c r="A20" s="23">
        <v>3945</v>
      </c>
      <c r="B20" s="4" t="s">
        <v>19</v>
      </c>
      <c r="C20" s="5">
        <v>1243189.28</v>
      </c>
      <c r="D20" s="5">
        <v>461150</v>
      </c>
      <c r="E20" s="5">
        <v>461150</v>
      </c>
      <c r="F20" s="5">
        <v>0</v>
      </c>
      <c r="G20" s="5">
        <v>0</v>
      </c>
      <c r="H20" s="5">
        <v>0</v>
      </c>
      <c r="I20" s="91">
        <f t="shared" si="0"/>
        <v>269.58457768621929</v>
      </c>
      <c r="J20" s="5">
        <f t="shared" si="1"/>
        <v>-782039.28</v>
      </c>
      <c r="K20" s="29"/>
      <c r="L20" s="136"/>
      <c r="M20" s="135"/>
      <c r="N20" s="133"/>
      <c r="O20" s="133"/>
      <c r="P20" s="133"/>
      <c r="Q20" s="133"/>
      <c r="R20" s="29"/>
    </row>
    <row r="21" spans="1:31" ht="11.25" customHeight="1" x14ac:dyDescent="0.2">
      <c r="A21" s="23"/>
      <c r="E21" s="5"/>
      <c r="F21" s="5"/>
      <c r="G21" s="5"/>
      <c r="H21" s="5"/>
      <c r="I21" s="91"/>
      <c r="J21" s="5"/>
    </row>
    <row r="22" spans="1:31" ht="11.25" customHeight="1" x14ac:dyDescent="0.2">
      <c r="A22" s="13"/>
      <c r="B22" s="13" t="s">
        <v>20</v>
      </c>
      <c r="C22" s="168">
        <f>(SUM(C13:C21))</f>
        <v>8967310.25</v>
      </c>
      <c r="D22" s="14">
        <f>(SUM(D13:D21))</f>
        <v>8344258</v>
      </c>
      <c r="E22" s="14">
        <f>(SUM(E13:E21))</f>
        <v>8344258</v>
      </c>
      <c r="F22" s="14">
        <f>SUM(F13:F21)</f>
        <v>0</v>
      </c>
      <c r="G22" s="14">
        <f>SUM(G13:G21)</f>
        <v>0</v>
      </c>
      <c r="H22" s="14">
        <f>SUM(H13:H21)</f>
        <v>0</v>
      </c>
      <c r="I22" s="92">
        <f>C22/E22*100</f>
        <v>107.46683827369672</v>
      </c>
      <c r="J22" s="14">
        <f>E22-C22</f>
        <v>-623052.25</v>
      </c>
    </row>
    <row r="23" spans="1:31" x14ac:dyDescent="0.2">
      <c r="D23" s="33"/>
    </row>
    <row r="24" spans="1:31" x14ac:dyDescent="0.2">
      <c r="A24" s="30"/>
      <c r="B24" s="30"/>
      <c r="C24" s="31"/>
      <c r="D24" s="31"/>
      <c r="E24" s="108"/>
      <c r="F24" s="108"/>
      <c r="G24" s="108"/>
      <c r="H24" s="108"/>
      <c r="I24" s="52"/>
      <c r="J24" s="53"/>
      <c r="O24" s="51"/>
    </row>
    <row r="25" spans="1:31" x14ac:dyDescent="0.2">
      <c r="A25" s="1"/>
      <c r="B25" s="1"/>
      <c r="C25" s="3"/>
      <c r="D25" s="3"/>
      <c r="E25" s="120"/>
      <c r="F25" s="120"/>
      <c r="G25" s="120"/>
      <c r="H25" s="120"/>
      <c r="I25" s="54"/>
      <c r="J25" s="50"/>
    </row>
    <row r="26" spans="1:31" x14ac:dyDescent="0.2">
      <c r="A26" s="1"/>
      <c r="B26" s="47" t="s">
        <v>21</v>
      </c>
      <c r="C26" s="3"/>
      <c r="D26" s="22"/>
      <c r="E26" s="22" t="s">
        <v>3</v>
      </c>
      <c r="F26" s="22" t="s">
        <v>22</v>
      </c>
      <c r="G26" s="22"/>
      <c r="H26" s="22" t="str">
        <f>H9</f>
        <v>Revidert</v>
      </c>
      <c r="I26" s="54"/>
      <c r="J26" s="50"/>
    </row>
    <row r="27" spans="1:31" x14ac:dyDescent="0.2">
      <c r="A27" s="1"/>
      <c r="B27" s="1"/>
      <c r="C27" s="39" t="str">
        <f>C10</f>
        <v>Resultat pr</v>
      </c>
      <c r="D27" s="22" t="str">
        <f>+D10</f>
        <v>Budsjett</v>
      </c>
      <c r="E27" s="22" t="str">
        <f>+E10</f>
        <v>Budsjett</v>
      </c>
      <c r="F27" s="22" t="s">
        <v>23</v>
      </c>
      <c r="G27" s="22" t="str">
        <f>G10</f>
        <v>Budsjett</v>
      </c>
      <c r="H27" s="22" t="str">
        <f>H10</f>
        <v>Budsjett</v>
      </c>
      <c r="I27" s="21" t="s">
        <v>7</v>
      </c>
      <c r="J27" s="40" t="str">
        <f>+J10</f>
        <v>Disponibelt</v>
      </c>
    </row>
    <row r="28" spans="1:31" x14ac:dyDescent="0.2">
      <c r="A28" s="9" t="s">
        <v>24</v>
      </c>
      <c r="B28" s="8" t="s">
        <v>25</v>
      </c>
      <c r="C28" s="105">
        <f>C11</f>
        <v>45291</v>
      </c>
      <c r="D28" s="32" t="str">
        <f>D11</f>
        <v>2023</v>
      </c>
      <c r="E28" s="32" t="str">
        <f>E11</f>
        <v>2023</v>
      </c>
      <c r="F28" s="32" t="s">
        <v>26</v>
      </c>
      <c r="G28" s="32" t="str">
        <f>G11</f>
        <v>2024</v>
      </c>
      <c r="H28" s="32" t="str">
        <f>H11</f>
        <v>2024</v>
      </c>
      <c r="I28" s="97" t="str">
        <f>I11</f>
        <v>2023</v>
      </c>
      <c r="J28" s="67">
        <f>J11</f>
        <v>45291</v>
      </c>
    </row>
    <row r="29" spans="1:31" x14ac:dyDescent="0.2">
      <c r="A29" s="23"/>
    </row>
    <row r="30" spans="1:31" x14ac:dyDescent="0.2">
      <c r="A30" s="23" t="str">
        <f>+'Kostnader pr formål 31.12.2023'!A10</f>
        <v>10</v>
      </c>
      <c r="B30" s="5" t="str">
        <f>+'Kostnader pr formål 31.12.2023'!B10</f>
        <v>FO Vestland internt</v>
      </c>
      <c r="C30" s="5">
        <f>'Kostnader pr formål 31.12.2023'!C10</f>
        <v>1040668.17</v>
      </c>
      <c r="D30" s="5">
        <f>+'Kostnader pr formål 31.12.2023'!D10</f>
        <v>1257000</v>
      </c>
      <c r="E30" s="5">
        <f>'Kostnader pr formål 31.12.2023'!E10</f>
        <v>1380278</v>
      </c>
      <c r="F30" s="5">
        <f>'Kostnader pr formål 31.12.2023'!F10</f>
        <v>0</v>
      </c>
      <c r="G30" s="5">
        <f>'Kostnader pr formål 31.12.2023'!G10</f>
        <v>0</v>
      </c>
      <c r="H30" s="5">
        <f>'Kostnader pr formål 31.12.2023'!H10</f>
        <v>0</v>
      </c>
      <c r="I30" s="91">
        <f>C30/E30*100</f>
        <v>75.395548577895184</v>
      </c>
      <c r="J30" s="5">
        <f>E30-C30</f>
        <v>339609.82999999996</v>
      </c>
    </row>
    <row r="31" spans="1:31" x14ac:dyDescent="0.2">
      <c r="A31" s="23" t="str">
        <f>+'Kostnader pr formål 31.12.2023'!A11</f>
        <v>20</v>
      </c>
      <c r="B31" s="4" t="str">
        <f>+'Kostnader pr formål 31.12.2023'!B11</f>
        <v>Fagpolitisk arbeid</v>
      </c>
      <c r="C31" s="5">
        <f>'Kostnader pr formål 31.12.2023'!C11</f>
        <v>397377.72</v>
      </c>
      <c r="D31" s="5">
        <f>+'Kostnader pr formål 31.12.2023'!D11</f>
        <v>421500</v>
      </c>
      <c r="E31" s="5">
        <f>'Kostnader pr formål 31.12.2023'!E11</f>
        <v>441500</v>
      </c>
      <c r="F31" s="5">
        <f>'Kostnader pr formål 31.12.2023'!F11</f>
        <v>0</v>
      </c>
      <c r="G31" s="5">
        <f>'Kostnader pr formål 31.12.2023'!G11</f>
        <v>0</v>
      </c>
      <c r="H31" s="5">
        <f>'Kostnader pr formål 31.12.2023'!H11</f>
        <v>0</v>
      </c>
      <c r="I31" s="91">
        <f t="shared" ref="I31:I38" si="2">C31/E31*100</f>
        <v>90.006278595696486</v>
      </c>
      <c r="J31" s="5">
        <f t="shared" ref="J31:J38" si="3">E31-C31</f>
        <v>44122.280000000028</v>
      </c>
    </row>
    <row r="32" spans="1:31" x14ac:dyDescent="0.2">
      <c r="A32" s="23" t="str">
        <f>+'Kostnader pr formål 31.12.2023'!A12</f>
        <v>30</v>
      </c>
      <c r="B32" s="4" t="str">
        <f>+'Kostnader pr formål 31.12.2023'!B12</f>
        <v>Yrkesfaglig arbeid</v>
      </c>
      <c r="C32" s="5">
        <f>'Kostnader pr formål 31.12.2023'!C12</f>
        <v>369483.12</v>
      </c>
      <c r="D32" s="5">
        <f>+'Kostnader pr formål 31.12.2023'!D12</f>
        <v>260000</v>
      </c>
      <c r="E32" s="5">
        <f>'Kostnader pr formål 31.12.2023'!E12</f>
        <v>410000</v>
      </c>
      <c r="F32" s="5">
        <f>'Kostnader pr formål 31.12.2023'!F12</f>
        <v>0</v>
      </c>
      <c r="G32" s="5">
        <f>'Kostnader pr formål 31.12.2023'!G12</f>
        <v>0</v>
      </c>
      <c r="H32" s="5">
        <f>'Kostnader pr formål 31.12.2023'!H12</f>
        <v>0</v>
      </c>
      <c r="I32" s="91">
        <f t="shared" si="2"/>
        <v>90.117834146341451</v>
      </c>
      <c r="J32" s="5">
        <f t="shared" si="3"/>
        <v>40516.880000000005</v>
      </c>
      <c r="L32" s="5"/>
    </row>
    <row r="33" spans="1:14" x14ac:dyDescent="0.2">
      <c r="A33" s="23" t="str">
        <f>+'Kostnader pr formål 31.12.2023'!A13</f>
        <v>40</v>
      </c>
      <c r="B33" s="4" t="str">
        <f>+'Kostnader pr formål 31.12.2023'!B13</f>
        <v>Organisasjon og informasjon</v>
      </c>
      <c r="C33" s="5">
        <f>'Kostnader pr formål 31.12.2023'!C13</f>
        <v>779083.91</v>
      </c>
      <c r="D33" s="5">
        <f>+'Kostnader pr formål 31.12.2023'!D13</f>
        <v>1213600</v>
      </c>
      <c r="E33" s="5">
        <f>'Kostnader pr formål 31.12.2023'!E13</f>
        <v>1213600</v>
      </c>
      <c r="F33" s="5">
        <f>'Kostnader pr formål 31.12.2023'!F13</f>
        <v>0</v>
      </c>
      <c r="G33" s="5">
        <f>'Kostnader pr formål 31.12.2023'!G13</f>
        <v>0</v>
      </c>
      <c r="H33" s="5">
        <f>'Kostnader pr formål 31.12.2023'!H13</f>
        <v>0</v>
      </c>
      <c r="I33" s="91">
        <f t="shared" si="2"/>
        <v>64.196103328938705</v>
      </c>
      <c r="J33" s="5">
        <f t="shared" si="3"/>
        <v>434516.08999999997</v>
      </c>
    </row>
    <row r="34" spans="1:14" ht="12.2" customHeight="1" x14ac:dyDescent="0.2">
      <c r="A34" s="23" t="str">
        <f>+'Kostnader pr formål 31.12.2023'!A14</f>
        <v>50</v>
      </c>
      <c r="B34" s="4" t="str">
        <f>+'Kostnader pr formål 31.12.2023'!B14</f>
        <v>Tillitsvalgtskolering</v>
      </c>
      <c r="C34" s="5">
        <f>'Kostnader pr formål 31.12.2023'!C14</f>
        <v>963010.83000000007</v>
      </c>
      <c r="D34" s="5">
        <f>+'Kostnader pr formål 31.12.2023'!D14</f>
        <v>1174700</v>
      </c>
      <c r="E34" s="5">
        <f>'Kostnader pr formål 31.12.2023'!E14</f>
        <v>982980</v>
      </c>
      <c r="F34" s="5">
        <f>'Kostnader pr formål 31.12.2023'!F14</f>
        <v>0</v>
      </c>
      <c r="G34" s="5">
        <f>'Kostnader pr formål 31.12.2023'!G14</f>
        <v>0</v>
      </c>
      <c r="H34" s="5">
        <f>'Kostnader pr formål 31.12.2023'!H14</f>
        <v>0</v>
      </c>
      <c r="I34" s="91">
        <f t="shared" si="2"/>
        <v>97.968506988951972</v>
      </c>
      <c r="J34" s="5">
        <f t="shared" si="3"/>
        <v>19969.169999999925</v>
      </c>
      <c r="L34" s="42"/>
    </row>
    <row r="35" spans="1:14" ht="12.2" customHeight="1" x14ac:dyDescent="0.2">
      <c r="A35" s="23" t="str">
        <f>+'Kostnader pr formål 31.12.2023'!A15</f>
        <v>60</v>
      </c>
      <c r="B35" s="4" t="str">
        <f>+'Kostnader pr formål 31.12.2023'!B15</f>
        <v>Klubber</v>
      </c>
      <c r="C35" s="5">
        <f>'Kostnader pr formål 31.12.2023'!C15</f>
        <v>264747.36</v>
      </c>
      <c r="D35" s="5">
        <f>+'Kostnader pr formål 31.12.2023'!D15</f>
        <v>493694</v>
      </c>
      <c r="E35" s="5">
        <f>'Kostnader pr formål 31.12.2023'!E15</f>
        <v>623144</v>
      </c>
      <c r="F35" s="5">
        <f>'Kostnader pr formål 31.12.2023'!F15</f>
        <v>0</v>
      </c>
      <c r="G35" s="5">
        <f>'Kostnader pr formål 31.12.2023'!G15</f>
        <v>0</v>
      </c>
      <c r="H35" s="5">
        <f>'Kostnader pr formål 31.12.2023'!H15</f>
        <v>0</v>
      </c>
      <c r="I35" s="91">
        <f t="shared" si="2"/>
        <v>42.485743263194379</v>
      </c>
      <c r="J35" s="5">
        <f t="shared" si="3"/>
        <v>358396.64</v>
      </c>
      <c r="L35" s="42"/>
    </row>
    <row r="36" spans="1:14" ht="12.2" customHeight="1" x14ac:dyDescent="0.2">
      <c r="A36" s="23" t="str">
        <f>+'Kostnader pr formål 31.12.2023'!A16</f>
        <v>70</v>
      </c>
      <c r="B36" s="4" t="str">
        <f>+'Kostnader pr formål 31.12.2023'!B16</f>
        <v>Drift kontor</v>
      </c>
      <c r="C36" s="5">
        <f>'Kostnader pr formål 31.12.2023'!C16</f>
        <v>4783917.7499999991</v>
      </c>
      <c r="D36" s="5">
        <f>+'Kostnader pr formål 31.12.2023'!D16</f>
        <v>4471820</v>
      </c>
      <c r="E36" s="5">
        <f>'Kostnader pr formål 31.12.2023'!E16</f>
        <v>4471820</v>
      </c>
      <c r="F36" s="5">
        <f>'Kostnader pr formål 31.12.2023'!F16</f>
        <v>0</v>
      </c>
      <c r="G36" s="5">
        <f>'Kostnader pr formål 31.12.2023'!G16</f>
        <v>0</v>
      </c>
      <c r="H36" s="5">
        <f>'Kostnader pr formål 31.12.2023'!H16</f>
        <v>0</v>
      </c>
      <c r="I36" s="91">
        <f t="shared" si="2"/>
        <v>106.97921092530555</v>
      </c>
      <c r="J36" s="5">
        <f t="shared" si="3"/>
        <v>-312097.74999999907</v>
      </c>
      <c r="N36" s="42"/>
    </row>
    <row r="37" spans="1:14" ht="12.2" hidden="1" customHeight="1" x14ac:dyDescent="0.2">
      <c r="A37" s="23">
        <v>80</v>
      </c>
      <c r="B37" s="4" t="s">
        <v>27</v>
      </c>
      <c r="C37" s="5">
        <f>'Kostnader pr formål 31.12.2023'!C17</f>
        <v>0</v>
      </c>
      <c r="D37" s="5">
        <f>+'Kostnader pr formål 31.12.2023'!D17</f>
        <v>0</v>
      </c>
      <c r="E37" s="5"/>
      <c r="F37" s="5"/>
      <c r="G37" s="5"/>
      <c r="H37" s="5"/>
      <c r="I37" s="91" t="e">
        <f t="shared" si="2"/>
        <v>#DIV/0!</v>
      </c>
      <c r="J37" s="5">
        <f t="shared" si="3"/>
        <v>0</v>
      </c>
      <c r="N37" s="42"/>
    </row>
    <row r="38" spans="1:14" ht="12.2" customHeight="1" x14ac:dyDescent="0.2">
      <c r="A38" s="23">
        <v>80</v>
      </c>
      <c r="B38" s="4" t="s">
        <v>27</v>
      </c>
      <c r="C38" s="5">
        <f>'Kostnader pr formål 31.12.2023'!C227</f>
        <v>184023.64</v>
      </c>
      <c r="D38" s="5">
        <f>+'Kostnader pr formål 31.12.2023'!D18</f>
        <v>100000</v>
      </c>
      <c r="E38" s="5">
        <f>'Kostnader pr formål 31.12.2023'!E18</f>
        <v>165000</v>
      </c>
      <c r="F38" s="5">
        <f>'Kostnader pr formål 31.12.2023'!F18</f>
        <v>0</v>
      </c>
      <c r="G38" s="5">
        <f>'Kostnader pr formål 31.12.2023'!G18</f>
        <v>0</v>
      </c>
      <c r="H38" s="5">
        <f>'Kostnader pr formål 31.12.2023'!H18</f>
        <v>0</v>
      </c>
      <c r="I38" s="91">
        <f t="shared" si="2"/>
        <v>111.5294787878788</v>
      </c>
      <c r="J38" s="5">
        <f t="shared" si="3"/>
        <v>-19023.640000000014</v>
      </c>
      <c r="N38" s="42"/>
    </row>
    <row r="39" spans="1:14" x14ac:dyDescent="0.2">
      <c r="C39" s="33"/>
      <c r="E39" s="31"/>
      <c r="F39" s="31"/>
      <c r="G39" s="31"/>
      <c r="H39" s="31"/>
      <c r="I39" s="123"/>
      <c r="J39" s="30"/>
    </row>
    <row r="40" spans="1:14" x14ac:dyDescent="0.2">
      <c r="A40" s="113"/>
      <c r="B40" s="114" t="s">
        <v>28</v>
      </c>
      <c r="C40" s="167">
        <f t="shared" ref="C40:H40" si="4">SUM(C30:C39)</f>
        <v>8782312.5</v>
      </c>
      <c r="D40" s="110">
        <f t="shared" si="4"/>
        <v>9392314</v>
      </c>
      <c r="E40" s="110">
        <f t="shared" si="4"/>
        <v>9688322</v>
      </c>
      <c r="F40" s="110">
        <f t="shared" si="4"/>
        <v>0</v>
      </c>
      <c r="G40" s="110">
        <f t="shared" si="4"/>
        <v>0</v>
      </c>
      <c r="H40" s="110">
        <f t="shared" si="4"/>
        <v>0</v>
      </c>
      <c r="I40" s="115">
        <f>C40/E40*100</f>
        <v>90.648437366140385</v>
      </c>
      <c r="J40" s="116">
        <f>E40-C40</f>
        <v>906009.5</v>
      </c>
    </row>
    <row r="41" spans="1:14" x14ac:dyDescent="0.2">
      <c r="C41" s="4"/>
      <c r="D41" s="4"/>
      <c r="E41" s="4"/>
      <c r="F41" s="4"/>
      <c r="G41" s="4"/>
      <c r="H41" s="4"/>
      <c r="I41" s="4"/>
      <c r="J41" s="4"/>
    </row>
    <row r="42" spans="1:14" x14ac:dyDescent="0.2">
      <c r="A42" s="147"/>
      <c r="B42" s="30"/>
      <c r="C42" s="108"/>
      <c r="D42" s="108"/>
      <c r="E42" s="108"/>
      <c r="F42" s="108"/>
      <c r="G42" s="108"/>
      <c r="H42" s="108"/>
      <c r="I42" s="148"/>
      <c r="J42" s="149"/>
    </row>
    <row r="43" spans="1:14" x14ac:dyDescent="0.2">
      <c r="A43" s="139"/>
      <c r="B43" s="140"/>
      <c r="C43" s="141"/>
      <c r="D43" s="141"/>
      <c r="E43" s="146" t="s">
        <v>3</v>
      </c>
      <c r="F43" s="146"/>
      <c r="G43" s="146"/>
      <c r="H43" s="152" t="str">
        <f>H26</f>
        <v>Revidert</v>
      </c>
      <c r="I43" s="142"/>
      <c r="J43" s="143"/>
    </row>
    <row r="44" spans="1:14" x14ac:dyDescent="0.2">
      <c r="A44" s="1"/>
      <c r="B44" s="144" t="s">
        <v>29</v>
      </c>
      <c r="C44" s="39" t="str">
        <f>C27</f>
        <v>Resultat pr</v>
      </c>
      <c r="D44" s="39" t="s">
        <v>5</v>
      </c>
      <c r="E44" s="39" t="s">
        <v>30</v>
      </c>
      <c r="F44" s="39"/>
      <c r="G44" s="39" t="str">
        <f>G27</f>
        <v>Budsjett</v>
      </c>
      <c r="H44" s="39" t="str">
        <f>H27</f>
        <v>Budsjett</v>
      </c>
      <c r="I44" s="49"/>
      <c r="J44" s="145"/>
    </row>
    <row r="45" spans="1:14" x14ac:dyDescent="0.2">
      <c r="A45" s="8"/>
      <c r="B45" s="38" t="s">
        <v>31</v>
      </c>
      <c r="C45" s="105">
        <f>C11</f>
        <v>45291</v>
      </c>
      <c r="D45" s="32" t="str">
        <f>D28</f>
        <v>2023</v>
      </c>
      <c r="E45" s="32" t="str">
        <f>E28</f>
        <v>2023</v>
      </c>
      <c r="F45" s="32"/>
      <c r="G45" s="32" t="str">
        <f>G28</f>
        <v>2024</v>
      </c>
      <c r="H45" s="32" t="str">
        <f>H28</f>
        <v>2024</v>
      </c>
      <c r="I45" s="56"/>
      <c r="J45" s="57"/>
    </row>
    <row r="46" spans="1:14" x14ac:dyDescent="0.2">
      <c r="B46" s="43"/>
      <c r="C46" s="58"/>
      <c r="D46" s="51"/>
      <c r="E46" s="58"/>
      <c r="F46" s="58"/>
      <c r="G46" s="58"/>
      <c r="H46" s="58"/>
      <c r="I46" s="42"/>
      <c r="J46" s="59"/>
    </row>
    <row r="47" spans="1:14" x14ac:dyDescent="0.2">
      <c r="B47" s="43"/>
      <c r="C47" s="51"/>
      <c r="D47" s="51"/>
      <c r="E47" s="51"/>
      <c r="F47" s="51"/>
      <c r="G47" s="51"/>
      <c r="H47" s="51"/>
      <c r="I47" s="42"/>
      <c r="J47" s="59"/>
    </row>
    <row r="48" spans="1:14" x14ac:dyDescent="0.2">
      <c r="B48" s="43" t="s">
        <v>32</v>
      </c>
      <c r="C48" s="51">
        <f t="shared" ref="C48:H48" si="5">C22-C40</f>
        <v>184997.75</v>
      </c>
      <c r="D48" s="51">
        <f t="shared" si="5"/>
        <v>-1048056</v>
      </c>
      <c r="E48" s="51">
        <f t="shared" si="5"/>
        <v>-1344064</v>
      </c>
      <c r="F48" s="51">
        <f t="shared" si="5"/>
        <v>0</v>
      </c>
      <c r="G48" s="51">
        <f t="shared" si="5"/>
        <v>0</v>
      </c>
      <c r="H48" s="51">
        <f t="shared" si="5"/>
        <v>0</v>
      </c>
      <c r="I48" s="51" t="s">
        <v>33</v>
      </c>
      <c r="J48" s="51" t="s">
        <v>33</v>
      </c>
    </row>
    <row r="49" spans="1:11" x14ac:dyDescent="0.2">
      <c r="B49" s="43"/>
      <c r="C49" s="51"/>
      <c r="D49" s="51"/>
      <c r="E49" s="51"/>
      <c r="F49" s="51"/>
      <c r="G49" s="51"/>
      <c r="H49" s="51"/>
      <c r="I49" s="42"/>
      <c r="J49" s="59"/>
    </row>
    <row r="50" spans="1:11" x14ac:dyDescent="0.2">
      <c r="B50" s="43" t="s">
        <v>34</v>
      </c>
      <c r="C50" s="51">
        <v>425</v>
      </c>
      <c r="D50" s="51"/>
      <c r="E50" s="51"/>
      <c r="F50" s="51"/>
      <c r="G50" s="51"/>
      <c r="H50" s="51"/>
      <c r="I50" s="55"/>
      <c r="J50" s="51"/>
    </row>
    <row r="51" spans="1:11" x14ac:dyDescent="0.2">
      <c r="B51" s="43" t="s">
        <v>35</v>
      </c>
      <c r="C51" s="51"/>
      <c r="D51" s="51"/>
      <c r="E51" s="51"/>
      <c r="F51" s="51"/>
      <c r="G51" s="51"/>
      <c r="H51" s="51"/>
      <c r="I51" s="55"/>
      <c r="J51" s="51"/>
    </row>
    <row r="52" spans="1:11" x14ac:dyDescent="0.2">
      <c r="B52" s="43" t="s">
        <v>36</v>
      </c>
      <c r="D52" s="51"/>
      <c r="E52" s="51"/>
      <c r="F52" s="51"/>
      <c r="G52" s="51"/>
      <c r="H52" s="51"/>
      <c r="I52" s="55"/>
      <c r="J52" s="51"/>
    </row>
    <row r="53" spans="1:11" x14ac:dyDescent="0.2">
      <c r="B53" s="43"/>
      <c r="D53" s="51"/>
      <c r="E53" s="51"/>
      <c r="F53" s="51"/>
      <c r="G53" s="51"/>
      <c r="H53" s="51"/>
      <c r="I53" s="55"/>
      <c r="J53" s="51"/>
    </row>
    <row r="54" spans="1:11" x14ac:dyDescent="0.2">
      <c r="A54" s="13"/>
      <c r="B54" s="78" t="s">
        <v>37</v>
      </c>
      <c r="C54" s="109">
        <f>C48+C50+C51+C52</f>
        <v>185422.75</v>
      </c>
      <c r="D54" s="109">
        <f>D48+D50+D51-D52</f>
        <v>-1048056</v>
      </c>
      <c r="E54" s="109">
        <f>E48+E50+E51-E52</f>
        <v>-1344064</v>
      </c>
      <c r="F54" s="109"/>
      <c r="G54" s="109"/>
      <c r="H54" s="109"/>
      <c r="I54" s="80"/>
      <c r="J54" s="79"/>
    </row>
    <row r="55" spans="1:11" x14ac:dyDescent="0.2">
      <c r="C55" s="60"/>
      <c r="D55" s="60"/>
      <c r="E55" s="60"/>
      <c r="F55" s="60"/>
      <c r="G55" s="60"/>
      <c r="H55" s="60"/>
      <c r="I55" s="61"/>
      <c r="J55" s="60"/>
    </row>
    <row r="56" spans="1:11" x14ac:dyDescent="0.2">
      <c r="B56" s="62"/>
      <c r="C56" s="60"/>
      <c r="D56" s="60"/>
      <c r="E56" s="60"/>
      <c r="F56" s="60"/>
      <c r="G56" s="60"/>
      <c r="H56" s="60"/>
      <c r="I56" s="61"/>
      <c r="J56" s="60"/>
      <c r="K56" s="51"/>
    </row>
    <row r="57" spans="1:11" x14ac:dyDescent="0.2">
      <c r="A57" s="63"/>
      <c r="C57" s="60"/>
      <c r="D57" s="60"/>
      <c r="E57" s="60"/>
      <c r="F57" s="60"/>
      <c r="G57" s="60"/>
      <c r="H57" s="60"/>
      <c r="I57" s="64"/>
      <c r="J57" s="65"/>
    </row>
    <row r="58" spans="1:11" x14ac:dyDescent="0.2">
      <c r="A58" s="63"/>
      <c r="B58" s="74"/>
      <c r="C58" s="75"/>
      <c r="D58" s="75"/>
      <c r="E58" s="75"/>
      <c r="F58" s="75"/>
      <c r="G58" s="75"/>
      <c r="H58" s="75"/>
      <c r="I58" s="76"/>
      <c r="J58" s="77"/>
    </row>
    <row r="59" spans="1:11" x14ac:dyDescent="0.2">
      <c r="A59" s="63"/>
      <c r="B59" s="74"/>
      <c r="C59" s="75"/>
      <c r="D59" s="60"/>
      <c r="E59" s="60"/>
      <c r="F59" s="60"/>
      <c r="G59" s="60"/>
      <c r="H59" s="60"/>
      <c r="I59" s="64"/>
      <c r="J59" s="65"/>
    </row>
    <row r="60" spans="1:11" x14ac:dyDescent="0.2">
      <c r="A60" s="63"/>
      <c r="C60" s="60"/>
      <c r="D60" s="60"/>
      <c r="E60" s="60"/>
      <c r="F60" s="60"/>
      <c r="G60" s="60"/>
      <c r="H60" s="60"/>
      <c r="I60" s="64"/>
      <c r="J60" s="65"/>
    </row>
    <row r="61" spans="1:11" x14ac:dyDescent="0.2">
      <c r="D61" s="60"/>
      <c r="E61" s="60"/>
      <c r="F61" s="60"/>
      <c r="G61" s="60"/>
      <c r="H61" s="60"/>
      <c r="I61" s="64"/>
      <c r="J61" s="65"/>
    </row>
    <row r="62" spans="1:11" x14ac:dyDescent="0.2">
      <c r="A62" s="63"/>
      <c r="B62" s="29"/>
      <c r="C62" s="66"/>
      <c r="E62" s="5"/>
      <c r="F62" s="5"/>
      <c r="G62" s="5"/>
      <c r="H62" s="5"/>
      <c r="I62" s="61"/>
    </row>
    <row r="63" spans="1:11" x14ac:dyDescent="0.2">
      <c r="A63" s="63"/>
      <c r="B63" s="29"/>
      <c r="C63" s="66"/>
      <c r="E63" s="5"/>
      <c r="F63" s="5"/>
      <c r="G63" s="5"/>
      <c r="H63" s="5"/>
      <c r="I63" s="61"/>
    </row>
    <row r="64" spans="1:11" x14ac:dyDescent="0.2">
      <c r="A64" s="63"/>
      <c r="B64" s="29"/>
      <c r="C64" s="66"/>
      <c r="E64" s="5"/>
      <c r="F64" s="5"/>
      <c r="G64" s="5"/>
      <c r="H64" s="5"/>
      <c r="I64" s="61"/>
    </row>
    <row r="65" spans="1:10" x14ac:dyDescent="0.2">
      <c r="A65" s="63"/>
      <c r="B65" s="29"/>
      <c r="C65" s="66"/>
      <c r="I65" s="61"/>
    </row>
    <row r="66" spans="1:10" x14ac:dyDescent="0.2">
      <c r="A66" s="63"/>
      <c r="B66" s="29"/>
      <c r="C66" s="66"/>
      <c r="I66" s="61"/>
    </row>
    <row r="67" spans="1:10" x14ac:dyDescent="0.2">
      <c r="A67" s="63"/>
      <c r="B67" s="29"/>
      <c r="C67" s="66"/>
      <c r="I67" s="61"/>
    </row>
    <row r="68" spans="1:10" ht="12.2" customHeight="1" x14ac:dyDescent="0.2">
      <c r="A68" s="29"/>
      <c r="C68" s="60"/>
    </row>
    <row r="69" spans="1:10" x14ac:dyDescent="0.2">
      <c r="B69" s="29"/>
      <c r="C69" s="66"/>
      <c r="D69" s="60"/>
      <c r="E69" s="66"/>
      <c r="F69" s="66"/>
      <c r="G69" s="66"/>
      <c r="H69" s="66"/>
      <c r="I69" s="61"/>
      <c r="J69" s="65"/>
    </row>
    <row r="70" spans="1:10" x14ac:dyDescent="0.2">
      <c r="B70" s="29"/>
      <c r="C70" s="66"/>
      <c r="D70" s="60"/>
      <c r="E70" s="66"/>
      <c r="F70" s="66"/>
      <c r="G70" s="66"/>
      <c r="H70" s="66"/>
      <c r="I70" s="61"/>
      <c r="J70" s="65"/>
    </row>
    <row r="71" spans="1:10" x14ac:dyDescent="0.2">
      <c r="C71" s="60"/>
    </row>
  </sheetData>
  <phoneticPr fontId="0" type="noConversion"/>
  <printOptions horizontalCentered="1"/>
  <pageMargins left="0.39370078740157483" right="0.39370078740157483" top="0.98425196850393704" bottom="0.98425196850393704" header="0.51181102362204722" footer="0.51181102362204722"/>
  <pageSetup paperSize="9" orientation="portrait" r:id="rId1"/>
  <headerFooter scaleWithDoc="0" alignWithMargins="0">
    <oddFooter>&amp;L&amp;6Utskr.dato &amp;D&amp;C&amp;6&amp;P&amp;R&amp;6&amp;F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3:S355"/>
  <sheetViews>
    <sheetView topLeftCell="A6" zoomScaleNormal="100" zoomScaleSheetLayoutView="100" workbookViewId="0">
      <selection activeCell="C221" sqref="C221"/>
    </sheetView>
  </sheetViews>
  <sheetFormatPr baseColWidth="10" defaultColWidth="11.42578125" defaultRowHeight="12" x14ac:dyDescent="0.2"/>
  <cols>
    <col min="1" max="1" width="8.140625" style="4" customWidth="1"/>
    <col min="2" max="2" width="43.5703125" style="4" customWidth="1"/>
    <col min="3" max="3" width="14.5703125" style="86" customWidth="1"/>
    <col min="4" max="4" width="15.28515625" style="5" customWidth="1"/>
    <col min="5" max="5" width="13.85546875" style="5" customWidth="1"/>
    <col min="6" max="6" width="15.42578125" style="5" hidden="1" customWidth="1"/>
    <col min="7" max="7" width="15" style="5" customWidth="1"/>
    <col min="8" max="8" width="15.28515625" style="5" customWidth="1"/>
    <col min="9" max="9" width="13.85546875" style="4" customWidth="1"/>
    <col min="10" max="10" width="12.42578125" style="60" customWidth="1"/>
    <col min="11" max="11" width="11.42578125" style="4"/>
    <col min="12" max="12" width="10.7109375" style="4" customWidth="1"/>
    <col min="13" max="16384" width="11.42578125" style="4"/>
  </cols>
  <sheetData>
    <row r="3" spans="1:9" ht="15.75" x14ac:dyDescent="0.25">
      <c r="B3" s="87"/>
      <c r="C3" s="16" t="s">
        <v>38</v>
      </c>
      <c r="D3" s="111">
        <f>'Resultatrapport pr 31.12.2023'!I7</f>
        <v>100</v>
      </c>
      <c r="E3" s="118"/>
      <c r="F3" s="118"/>
      <c r="G3" s="118"/>
      <c r="H3" s="118"/>
    </row>
    <row r="4" spans="1:9" x14ac:dyDescent="0.2">
      <c r="A4" s="101" t="s">
        <v>39</v>
      </c>
      <c r="B4" s="2"/>
      <c r="C4" s="3"/>
      <c r="D4" s="89"/>
      <c r="E4" s="89"/>
      <c r="F4" s="89"/>
      <c r="G4" s="89"/>
      <c r="H4" s="89"/>
      <c r="I4" s="1"/>
    </row>
    <row r="5" spans="1:9" x14ac:dyDescent="0.2">
      <c r="A5" s="137"/>
      <c r="B5" s="27"/>
      <c r="C5" s="5"/>
    </row>
    <row r="6" spans="1:9" ht="16.5" customHeight="1" x14ac:dyDescent="0.2">
      <c r="A6" s="85" t="str">
        <f>'Resultatrapport pr 31.12.2023'!A7</f>
        <v>MÅNED</v>
      </c>
      <c r="B6" s="137">
        <f>'Resultatrapport pr 31.12.2023'!B7</f>
        <v>12</v>
      </c>
      <c r="C6" s="33"/>
    </row>
    <row r="7" spans="1:9" x14ac:dyDescent="0.2">
      <c r="A7" s="6"/>
      <c r="B7" s="6"/>
      <c r="C7" s="154" t="s">
        <v>22</v>
      </c>
      <c r="D7" s="96" t="s">
        <v>5</v>
      </c>
      <c r="E7" s="96" t="s">
        <v>40</v>
      </c>
      <c r="F7" s="96" t="s">
        <v>41</v>
      </c>
      <c r="G7" s="96" t="str">
        <f>'Resultatrapport pr 31.12.2023'!G44</f>
        <v>Budsjett</v>
      </c>
      <c r="H7" s="96" t="str">
        <f>E7</f>
        <v>Revidert budsjett</v>
      </c>
      <c r="I7" s="6" t="s">
        <v>7</v>
      </c>
    </row>
    <row r="8" spans="1:9" x14ac:dyDescent="0.2">
      <c r="A8" s="8" t="s">
        <v>24</v>
      </c>
      <c r="B8" s="9" t="s">
        <v>42</v>
      </c>
      <c r="C8" s="155">
        <f>'Resultatrapport pr 31.12.2023'!C11</f>
        <v>45291</v>
      </c>
      <c r="D8" s="32" t="str">
        <f>'Resultatrapport pr 31.12.2023'!D11</f>
        <v>2023</v>
      </c>
      <c r="E8" s="150" t="str">
        <f>'Resultatrapport pr 31.12.2023'!E11</f>
        <v>2023</v>
      </c>
      <c r="F8" s="150" t="s">
        <v>26</v>
      </c>
      <c r="G8" s="150" t="s">
        <v>11</v>
      </c>
      <c r="H8" s="150" t="s">
        <v>11</v>
      </c>
      <c r="I8" s="9" t="s">
        <v>43</v>
      </c>
    </row>
    <row r="9" spans="1:9" x14ac:dyDescent="0.2">
      <c r="A9" s="29"/>
      <c r="B9" s="27"/>
      <c r="C9" s="156"/>
    </row>
    <row r="10" spans="1:9" x14ac:dyDescent="0.2">
      <c r="A10" s="70" t="s">
        <v>44</v>
      </c>
      <c r="B10" s="5" t="s">
        <v>45</v>
      </c>
      <c r="C10" s="98">
        <f t="shared" ref="C10:H10" si="0">C47</f>
        <v>1040668.17</v>
      </c>
      <c r="D10" s="98">
        <f t="shared" si="0"/>
        <v>1257000</v>
      </c>
      <c r="E10" s="98">
        <f t="shared" si="0"/>
        <v>1380278</v>
      </c>
      <c r="F10" s="98">
        <f t="shared" si="0"/>
        <v>0</v>
      </c>
      <c r="G10" s="98">
        <f t="shared" si="0"/>
        <v>0</v>
      </c>
      <c r="H10" s="98">
        <f t="shared" si="0"/>
        <v>0</v>
      </c>
      <c r="I10" s="93">
        <f>C10/E10*100</f>
        <v>75.395548577895184</v>
      </c>
    </row>
    <row r="11" spans="1:9" x14ac:dyDescent="0.2">
      <c r="A11" s="70" t="s">
        <v>46</v>
      </c>
      <c r="B11" s="5" t="s">
        <v>47</v>
      </c>
      <c r="C11" s="98">
        <f t="shared" ref="C11:H11" si="1">C72</f>
        <v>397377.72</v>
      </c>
      <c r="D11" s="98">
        <f t="shared" si="1"/>
        <v>421500</v>
      </c>
      <c r="E11" s="98">
        <f t="shared" si="1"/>
        <v>441500</v>
      </c>
      <c r="F11" s="98">
        <f t="shared" si="1"/>
        <v>0</v>
      </c>
      <c r="G11" s="98">
        <f t="shared" si="1"/>
        <v>0</v>
      </c>
      <c r="H11" s="98">
        <f t="shared" si="1"/>
        <v>0</v>
      </c>
      <c r="I11" s="93">
        <f t="shared" ref="I11:I18" si="2">C11/E11*100</f>
        <v>90.006278595696486</v>
      </c>
    </row>
    <row r="12" spans="1:9" x14ac:dyDescent="0.2">
      <c r="A12" s="70" t="s">
        <v>48</v>
      </c>
      <c r="B12" s="5" t="s">
        <v>49</v>
      </c>
      <c r="C12" s="98">
        <f t="shared" ref="C12:H12" si="3">C96</f>
        <v>369483.12</v>
      </c>
      <c r="D12" s="98">
        <f t="shared" si="3"/>
        <v>260000</v>
      </c>
      <c r="E12" s="98">
        <f t="shared" si="3"/>
        <v>410000</v>
      </c>
      <c r="F12" s="98">
        <f t="shared" si="3"/>
        <v>0</v>
      </c>
      <c r="G12" s="98">
        <f t="shared" si="3"/>
        <v>0</v>
      </c>
      <c r="H12" s="98">
        <f t="shared" si="3"/>
        <v>0</v>
      </c>
      <c r="I12" s="93">
        <f t="shared" si="2"/>
        <v>90.117834146341451</v>
      </c>
    </row>
    <row r="13" spans="1:9" x14ac:dyDescent="0.2">
      <c r="A13" s="70" t="s">
        <v>50</v>
      </c>
      <c r="B13" s="5" t="s">
        <v>51</v>
      </c>
      <c r="C13" s="98">
        <f t="shared" ref="C13:H13" si="4">C108</f>
        <v>779083.91</v>
      </c>
      <c r="D13" s="98">
        <f t="shared" si="4"/>
        <v>1213600</v>
      </c>
      <c r="E13" s="98">
        <f t="shared" si="4"/>
        <v>1213600</v>
      </c>
      <c r="F13" s="98">
        <f t="shared" si="4"/>
        <v>0</v>
      </c>
      <c r="G13" s="98">
        <f t="shared" si="4"/>
        <v>0</v>
      </c>
      <c r="H13" s="98">
        <f t="shared" si="4"/>
        <v>0</v>
      </c>
      <c r="I13" s="93">
        <f t="shared" si="2"/>
        <v>64.196103328938705</v>
      </c>
    </row>
    <row r="14" spans="1:9" x14ac:dyDescent="0.2">
      <c r="A14" s="70" t="s">
        <v>52</v>
      </c>
      <c r="B14" s="5" t="s">
        <v>53</v>
      </c>
      <c r="C14" s="98">
        <f t="shared" ref="C14:H14" si="5">C135</f>
        <v>963010.83000000007</v>
      </c>
      <c r="D14" s="98">
        <f t="shared" si="5"/>
        <v>1174700</v>
      </c>
      <c r="E14" s="98">
        <f t="shared" si="5"/>
        <v>982980</v>
      </c>
      <c r="F14" s="98">
        <f t="shared" si="5"/>
        <v>0</v>
      </c>
      <c r="G14" s="98">
        <f t="shared" si="5"/>
        <v>0</v>
      </c>
      <c r="H14" s="98">
        <f t="shared" si="5"/>
        <v>0</v>
      </c>
      <c r="I14" s="93">
        <f t="shared" si="2"/>
        <v>97.968506988951972</v>
      </c>
    </row>
    <row r="15" spans="1:9" x14ac:dyDescent="0.2">
      <c r="A15" s="70" t="s">
        <v>54</v>
      </c>
      <c r="B15" s="5" t="s">
        <v>55</v>
      </c>
      <c r="C15" s="98">
        <f t="shared" ref="C15:H15" si="6">C161</f>
        <v>264747.36</v>
      </c>
      <c r="D15" s="98">
        <f t="shared" si="6"/>
        <v>493694</v>
      </c>
      <c r="E15" s="98">
        <f t="shared" si="6"/>
        <v>623144</v>
      </c>
      <c r="F15" s="98">
        <f t="shared" si="6"/>
        <v>0</v>
      </c>
      <c r="G15" s="98">
        <f t="shared" si="6"/>
        <v>0</v>
      </c>
      <c r="H15" s="98">
        <f t="shared" si="6"/>
        <v>0</v>
      </c>
      <c r="I15" s="93">
        <f t="shared" si="2"/>
        <v>42.485743263194379</v>
      </c>
    </row>
    <row r="16" spans="1:9" x14ac:dyDescent="0.2">
      <c r="A16" s="70" t="s">
        <v>56</v>
      </c>
      <c r="B16" s="5" t="s">
        <v>57</v>
      </c>
      <c r="C16" s="98">
        <f t="shared" ref="C16:H16" si="7">C203</f>
        <v>4783917.7499999991</v>
      </c>
      <c r="D16" s="98">
        <f t="shared" si="7"/>
        <v>4471820</v>
      </c>
      <c r="E16" s="98">
        <f t="shared" si="7"/>
        <v>4471820</v>
      </c>
      <c r="F16" s="98">
        <f t="shared" si="7"/>
        <v>0</v>
      </c>
      <c r="G16" s="98">
        <f t="shared" si="7"/>
        <v>0</v>
      </c>
      <c r="H16" s="98">
        <f t="shared" si="7"/>
        <v>0</v>
      </c>
      <c r="I16" s="93">
        <f t="shared" si="2"/>
        <v>106.97921092530555</v>
      </c>
    </row>
    <row r="17" spans="1:10" hidden="1" x14ac:dyDescent="0.2">
      <c r="A17" s="70" t="s">
        <v>58</v>
      </c>
      <c r="B17" s="5" t="s">
        <v>27</v>
      </c>
      <c r="C17" s="98">
        <f>C215</f>
        <v>0</v>
      </c>
      <c r="D17" s="98">
        <f>D215</f>
        <v>0</v>
      </c>
      <c r="E17" s="98">
        <f>E215</f>
        <v>0</v>
      </c>
      <c r="F17" s="98"/>
      <c r="G17" s="98"/>
      <c r="H17" s="98"/>
      <c r="I17" s="93" t="e">
        <f t="shared" si="2"/>
        <v>#DIV/0!</v>
      </c>
    </row>
    <row r="18" spans="1:10" x14ac:dyDescent="0.2">
      <c r="A18" s="70" t="s">
        <v>58</v>
      </c>
      <c r="B18" s="5" t="s">
        <v>27</v>
      </c>
      <c r="C18" s="98">
        <f t="shared" ref="C18:H18" si="8">C227</f>
        <v>184023.64</v>
      </c>
      <c r="D18" s="98">
        <f t="shared" si="8"/>
        <v>100000</v>
      </c>
      <c r="E18" s="98">
        <f t="shared" si="8"/>
        <v>165000</v>
      </c>
      <c r="F18" s="98">
        <f t="shared" si="8"/>
        <v>0</v>
      </c>
      <c r="G18" s="98">
        <f t="shared" si="8"/>
        <v>0</v>
      </c>
      <c r="H18" s="98">
        <f t="shared" si="8"/>
        <v>0</v>
      </c>
      <c r="I18" s="93">
        <f t="shared" si="2"/>
        <v>111.5294787878788</v>
      </c>
    </row>
    <row r="19" spans="1:10" ht="12.75" x14ac:dyDescent="0.2">
      <c r="A19" s="81"/>
      <c r="C19" s="98"/>
      <c r="D19" s="151"/>
      <c r="E19" s="151"/>
      <c r="F19" s="151"/>
      <c r="G19" s="151"/>
      <c r="H19" s="151"/>
      <c r="I19" s="121"/>
    </row>
    <row r="20" spans="1:10" x14ac:dyDescent="0.2">
      <c r="A20" s="82"/>
      <c r="B20" s="13" t="s">
        <v>59</v>
      </c>
      <c r="C20" s="104">
        <f t="shared" ref="C20:H20" si="9">SUM(C10:C19)</f>
        <v>8782312.5</v>
      </c>
      <c r="D20" s="104">
        <f t="shared" si="9"/>
        <v>9392314</v>
      </c>
      <c r="E20" s="104">
        <f t="shared" si="9"/>
        <v>9688322</v>
      </c>
      <c r="F20" s="157">
        <f t="shared" si="9"/>
        <v>0</v>
      </c>
      <c r="G20" s="157">
        <f t="shared" si="9"/>
        <v>0</v>
      </c>
      <c r="H20" s="157">
        <f t="shared" si="9"/>
        <v>0</v>
      </c>
      <c r="I20" s="122">
        <f>C20/E20*100</f>
        <v>90.648437366140385</v>
      </c>
    </row>
    <row r="21" spans="1:10" ht="16.5" customHeight="1" x14ac:dyDescent="0.2">
      <c r="A21" s="69"/>
      <c r="C21" s="33"/>
    </row>
    <row r="22" spans="1:10" x14ac:dyDescent="0.2">
      <c r="C22" s="112"/>
    </row>
    <row r="23" spans="1:10" x14ac:dyDescent="0.2">
      <c r="A23" s="19">
        <v>10</v>
      </c>
      <c r="B23" s="19" t="s">
        <v>60</v>
      </c>
      <c r="C23" s="158"/>
      <c r="D23" s="20"/>
      <c r="E23" s="20"/>
      <c r="F23" s="20"/>
      <c r="G23" s="20"/>
      <c r="H23" s="20"/>
      <c r="I23" s="18"/>
    </row>
    <row r="24" spans="1:10" x14ac:dyDescent="0.2">
      <c r="A24" s="2"/>
      <c r="B24" s="21"/>
      <c r="C24" s="152" t="s">
        <v>22</v>
      </c>
      <c r="D24" s="22" t="str">
        <f>+D7</f>
        <v>Budsjett</v>
      </c>
      <c r="E24" s="96" t="s">
        <v>40</v>
      </c>
      <c r="F24" s="22" t="str">
        <f t="shared" ref="F24:H25" si="10">F7</f>
        <v>Kostnader pr</v>
      </c>
      <c r="G24" s="22" t="str">
        <f t="shared" si="10"/>
        <v>Budsjett</v>
      </c>
      <c r="H24" s="22" t="str">
        <f t="shared" si="10"/>
        <v>Revidert budsjett</v>
      </c>
      <c r="I24" s="21" t="str">
        <f>+I7</f>
        <v>Forbruks % av</v>
      </c>
    </row>
    <row r="25" spans="1:10" x14ac:dyDescent="0.2">
      <c r="A25" s="9" t="s">
        <v>61</v>
      </c>
      <c r="B25" s="9" t="s">
        <v>42</v>
      </c>
      <c r="C25" s="155">
        <f>C8</f>
        <v>45291</v>
      </c>
      <c r="D25" s="32" t="str">
        <f>+D8</f>
        <v>2023</v>
      </c>
      <c r="E25" s="32" t="str">
        <f>E8</f>
        <v>2023</v>
      </c>
      <c r="F25" s="32" t="str">
        <f t="shared" si="10"/>
        <v>Oktober</v>
      </c>
      <c r="G25" s="32" t="str">
        <f t="shared" si="10"/>
        <v>2024</v>
      </c>
      <c r="H25" s="32" t="str">
        <f t="shared" si="10"/>
        <v>2024</v>
      </c>
      <c r="I25" s="9" t="str">
        <f>+I8</f>
        <v xml:space="preserve"> budsjett 2023</v>
      </c>
    </row>
    <row r="26" spans="1:10" x14ac:dyDescent="0.2">
      <c r="A26" s="27"/>
      <c r="B26" s="23"/>
      <c r="C26" s="106"/>
      <c r="D26" s="72"/>
      <c r="E26" s="11"/>
      <c r="F26" s="11"/>
      <c r="G26" s="11"/>
      <c r="H26" s="11"/>
      <c r="I26" s="23"/>
      <c r="J26" s="98"/>
    </row>
    <row r="27" spans="1:10" x14ac:dyDescent="0.2">
      <c r="A27" s="70" t="s">
        <v>62</v>
      </c>
      <c r="B27" s="24" t="s">
        <v>63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93">
        <v>0</v>
      </c>
      <c r="J27" s="98"/>
    </row>
    <row r="28" spans="1:10" x14ac:dyDescent="0.2">
      <c r="A28" s="70" t="s">
        <v>64</v>
      </c>
      <c r="B28" s="24" t="s">
        <v>65</v>
      </c>
      <c r="C28" s="17">
        <v>678925.53</v>
      </c>
      <c r="D28" s="17">
        <v>683000</v>
      </c>
      <c r="E28" s="17">
        <v>683000</v>
      </c>
      <c r="F28" s="17">
        <v>0</v>
      </c>
      <c r="G28" s="17">
        <v>0</v>
      </c>
      <c r="H28" s="17">
        <v>0</v>
      </c>
      <c r="I28" s="93">
        <f t="shared" ref="I28:I44" si="11">C28/E28*100</f>
        <v>99.403445095168379</v>
      </c>
      <c r="J28" s="98"/>
    </row>
    <row r="29" spans="1:10" x14ac:dyDescent="0.2">
      <c r="A29" s="70" t="s">
        <v>66</v>
      </c>
      <c r="B29" s="4" t="s">
        <v>67</v>
      </c>
      <c r="C29" s="17">
        <v>76377.02</v>
      </c>
      <c r="D29" s="17">
        <v>126800</v>
      </c>
      <c r="E29" s="17">
        <v>193650</v>
      </c>
      <c r="F29" s="17">
        <v>0</v>
      </c>
      <c r="G29" s="17">
        <v>0</v>
      </c>
      <c r="H29" s="17">
        <v>0</v>
      </c>
      <c r="I29" s="93">
        <f t="shared" si="11"/>
        <v>39.440753937516135</v>
      </c>
    </row>
    <row r="30" spans="1:10" x14ac:dyDescent="0.2">
      <c r="A30" s="70" t="s">
        <v>68</v>
      </c>
      <c r="B30" s="4" t="s">
        <v>69</v>
      </c>
      <c r="C30" s="17">
        <v>65745.710000000006</v>
      </c>
      <c r="D30" s="17">
        <v>40400</v>
      </c>
      <c r="E30" s="17">
        <v>40400</v>
      </c>
      <c r="F30" s="17">
        <v>0</v>
      </c>
      <c r="G30" s="17">
        <v>0</v>
      </c>
      <c r="H30" s="17">
        <v>0</v>
      </c>
      <c r="I30" s="93">
        <f t="shared" si="11"/>
        <v>162.73690594059406</v>
      </c>
    </row>
    <row r="31" spans="1:10" x14ac:dyDescent="0.2">
      <c r="A31" s="70" t="s">
        <v>70</v>
      </c>
      <c r="B31" s="4" t="s">
        <v>71</v>
      </c>
      <c r="C31" s="17">
        <v>3634.81</v>
      </c>
      <c r="D31" s="17">
        <v>8000</v>
      </c>
      <c r="E31" s="17">
        <v>8000</v>
      </c>
      <c r="F31" s="17">
        <v>0</v>
      </c>
      <c r="G31" s="17">
        <v>0</v>
      </c>
      <c r="H31" s="17">
        <v>0</v>
      </c>
      <c r="I31" s="93">
        <f t="shared" si="11"/>
        <v>45.435124999999999</v>
      </c>
    </row>
    <row r="32" spans="1:10" x14ac:dyDescent="0.2">
      <c r="A32" s="70" t="s">
        <v>72</v>
      </c>
      <c r="B32" s="4" t="s">
        <v>73</v>
      </c>
      <c r="C32" s="17">
        <v>449</v>
      </c>
      <c r="D32" s="17">
        <v>4000</v>
      </c>
      <c r="E32" s="17">
        <v>4000</v>
      </c>
      <c r="F32" s="17">
        <v>0</v>
      </c>
      <c r="G32" s="17">
        <v>0</v>
      </c>
      <c r="H32" s="17">
        <v>0</v>
      </c>
      <c r="I32" s="93">
        <f t="shared" si="11"/>
        <v>11.225</v>
      </c>
    </row>
    <row r="33" spans="1:9" x14ac:dyDescent="0.2">
      <c r="A33" s="70" t="s">
        <v>74</v>
      </c>
      <c r="B33" s="4" t="s">
        <v>75</v>
      </c>
      <c r="C33" s="17">
        <v>20756.66</v>
      </c>
      <c r="D33" s="17">
        <v>196800</v>
      </c>
      <c r="E33" s="17">
        <v>204000</v>
      </c>
      <c r="F33" s="17">
        <v>0</v>
      </c>
      <c r="G33" s="17">
        <v>0</v>
      </c>
      <c r="H33" s="17">
        <v>0</v>
      </c>
      <c r="I33" s="93">
        <f t="shared" si="11"/>
        <v>10.174833333333332</v>
      </c>
    </row>
    <row r="34" spans="1:9" hidden="1" x14ac:dyDescent="0.2">
      <c r="A34" s="70" t="s">
        <v>76</v>
      </c>
      <c r="B34" s="4" t="s">
        <v>77</v>
      </c>
      <c r="C34" s="17">
        <v>0</v>
      </c>
      <c r="D34" s="17">
        <v>0</v>
      </c>
      <c r="E34" s="17">
        <v>0</v>
      </c>
      <c r="F34" s="17">
        <v>0</v>
      </c>
      <c r="G34" s="17">
        <v>0</v>
      </c>
      <c r="H34" s="17">
        <v>0</v>
      </c>
      <c r="I34" s="93" t="e">
        <f t="shared" si="11"/>
        <v>#DIV/0!</v>
      </c>
    </row>
    <row r="35" spans="1:9" hidden="1" x14ac:dyDescent="0.2">
      <c r="A35" s="70" t="s">
        <v>74</v>
      </c>
      <c r="B35" s="4" t="s">
        <v>75</v>
      </c>
      <c r="C35" s="17">
        <v>0</v>
      </c>
      <c r="D35" s="17">
        <v>0</v>
      </c>
      <c r="E35" s="17">
        <v>0</v>
      </c>
      <c r="F35" s="17">
        <v>0</v>
      </c>
      <c r="G35" s="17">
        <v>0</v>
      </c>
      <c r="H35" s="17">
        <v>0</v>
      </c>
      <c r="I35" s="93" t="e">
        <f t="shared" si="11"/>
        <v>#DIV/0!</v>
      </c>
    </row>
    <row r="36" spans="1:9" hidden="1" x14ac:dyDescent="0.2">
      <c r="A36" s="70" t="s">
        <v>78</v>
      </c>
      <c r="B36" s="4" t="s">
        <v>79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  <c r="H36" s="17">
        <v>0</v>
      </c>
      <c r="I36" s="93" t="e">
        <f t="shared" si="11"/>
        <v>#DIV/0!</v>
      </c>
    </row>
    <row r="37" spans="1:9" ht="12.2" hidden="1" customHeight="1" x14ac:dyDescent="0.2">
      <c r="A37" s="70" t="s">
        <v>80</v>
      </c>
      <c r="B37" s="4" t="s">
        <v>81</v>
      </c>
      <c r="C37" s="17">
        <v>0</v>
      </c>
      <c r="D37" s="17">
        <v>0</v>
      </c>
      <c r="E37" s="17">
        <v>0</v>
      </c>
      <c r="F37" s="17">
        <v>0</v>
      </c>
      <c r="G37" s="17">
        <v>0</v>
      </c>
      <c r="H37" s="17">
        <v>0</v>
      </c>
      <c r="I37" s="93" t="e">
        <f t="shared" si="11"/>
        <v>#DIV/0!</v>
      </c>
    </row>
    <row r="38" spans="1:9" ht="12.2" customHeight="1" x14ac:dyDescent="0.2">
      <c r="A38" s="70" t="s">
        <v>82</v>
      </c>
      <c r="B38" s="4" t="s">
        <v>83</v>
      </c>
      <c r="C38" s="17">
        <v>0</v>
      </c>
      <c r="D38" s="17">
        <v>0</v>
      </c>
      <c r="E38" s="17">
        <v>0</v>
      </c>
      <c r="F38" s="17">
        <v>0</v>
      </c>
      <c r="G38" s="17">
        <v>0</v>
      </c>
      <c r="H38" s="17">
        <v>0</v>
      </c>
      <c r="I38" s="93">
        <v>0</v>
      </c>
    </row>
    <row r="39" spans="1:9" ht="12.2" hidden="1" customHeight="1" x14ac:dyDescent="0.2">
      <c r="A39" s="70" t="s">
        <v>84</v>
      </c>
      <c r="B39" s="4" t="s">
        <v>85</v>
      </c>
      <c r="C39" s="17">
        <v>0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  <c r="I39" s="93" t="e">
        <f t="shared" si="11"/>
        <v>#DIV/0!</v>
      </c>
    </row>
    <row r="40" spans="1:9" ht="12.2" customHeight="1" x14ac:dyDescent="0.2">
      <c r="A40" s="70" t="s">
        <v>86</v>
      </c>
      <c r="B40" s="4" t="s">
        <v>87</v>
      </c>
      <c r="C40" s="17">
        <v>0</v>
      </c>
      <c r="D40" s="17">
        <v>0</v>
      </c>
      <c r="E40" s="17">
        <v>0</v>
      </c>
      <c r="F40" s="17">
        <v>0</v>
      </c>
      <c r="G40" s="17">
        <v>0</v>
      </c>
      <c r="H40" s="17">
        <v>0</v>
      </c>
      <c r="I40" s="93">
        <v>0</v>
      </c>
    </row>
    <row r="41" spans="1:9" ht="12.2" customHeight="1" x14ac:dyDescent="0.2">
      <c r="A41" s="70" t="s">
        <v>88</v>
      </c>
      <c r="B41" s="4" t="s">
        <v>89</v>
      </c>
      <c r="C41" s="17">
        <v>0</v>
      </c>
      <c r="D41" s="17">
        <v>0</v>
      </c>
      <c r="E41" s="17">
        <v>0</v>
      </c>
      <c r="F41" s="17">
        <v>0</v>
      </c>
      <c r="G41" s="17">
        <v>0</v>
      </c>
      <c r="H41" s="17">
        <v>0</v>
      </c>
      <c r="I41" s="93">
        <v>0</v>
      </c>
    </row>
    <row r="42" spans="1:9" ht="12.2" customHeight="1" x14ac:dyDescent="0.2">
      <c r="A42" s="70" t="s">
        <v>90</v>
      </c>
      <c r="B42" s="4" t="s">
        <v>91</v>
      </c>
      <c r="C42" s="17">
        <v>3695.86</v>
      </c>
      <c r="D42" s="17">
        <v>10000</v>
      </c>
      <c r="E42" s="17">
        <v>10000</v>
      </c>
      <c r="F42" s="17">
        <v>0</v>
      </c>
      <c r="G42" s="17">
        <v>0</v>
      </c>
      <c r="H42" s="17">
        <v>0</v>
      </c>
      <c r="I42" s="93">
        <f t="shared" si="11"/>
        <v>36.958600000000004</v>
      </c>
    </row>
    <row r="43" spans="1:9" ht="12.2" customHeight="1" x14ac:dyDescent="0.2">
      <c r="A43" s="70" t="s">
        <v>92</v>
      </c>
      <c r="B43" s="4" t="s">
        <v>93</v>
      </c>
      <c r="C43" s="17">
        <v>2701.7</v>
      </c>
      <c r="D43" s="17">
        <v>4000</v>
      </c>
      <c r="E43" s="17">
        <v>4400</v>
      </c>
      <c r="F43" s="17">
        <v>0</v>
      </c>
      <c r="G43" s="17">
        <v>0</v>
      </c>
      <c r="H43" s="17">
        <v>0</v>
      </c>
      <c r="I43" s="93">
        <f t="shared" si="11"/>
        <v>61.402272727272724</v>
      </c>
    </row>
    <row r="44" spans="1:9" ht="12.2" customHeight="1" x14ac:dyDescent="0.2">
      <c r="A44" s="70" t="s">
        <v>94</v>
      </c>
      <c r="B44" s="4" t="s">
        <v>95</v>
      </c>
      <c r="C44" s="17">
        <v>188381.88</v>
      </c>
      <c r="D44" s="17">
        <v>184000</v>
      </c>
      <c r="E44" s="130">
        <v>232828</v>
      </c>
      <c r="F44" s="17">
        <v>0</v>
      </c>
      <c r="G44" s="130"/>
      <c r="H44" s="130"/>
      <c r="I44" s="93">
        <f t="shared" si="11"/>
        <v>80.910320064597045</v>
      </c>
    </row>
    <row r="45" spans="1:9" ht="12.2" hidden="1" customHeight="1" x14ac:dyDescent="0.2">
      <c r="A45" s="70" t="s">
        <v>96</v>
      </c>
      <c r="B45" s="4" t="s">
        <v>97</v>
      </c>
      <c r="C45" s="17"/>
      <c r="D45" s="17"/>
      <c r="E45" s="17"/>
      <c r="F45" s="17"/>
      <c r="G45" s="17"/>
      <c r="H45" s="17"/>
      <c r="I45" s="93" t="e">
        <f>C45/E45*100</f>
        <v>#DIV/0!</v>
      </c>
    </row>
    <row r="46" spans="1:9" x14ac:dyDescent="0.2">
      <c r="A46" s="24"/>
      <c r="C46" s="5"/>
      <c r="D46" s="31"/>
      <c r="E46" s="31"/>
      <c r="F46" s="31"/>
      <c r="G46" s="31"/>
      <c r="H46" s="31"/>
      <c r="I46" s="121"/>
    </row>
    <row r="47" spans="1:9" x14ac:dyDescent="0.2">
      <c r="A47" s="83">
        <v>10</v>
      </c>
      <c r="B47" s="13" t="str">
        <f>+B23</f>
        <v>FO VESTLAND INTERNT</v>
      </c>
      <c r="C47" s="14">
        <f>SUM(C27:C45)</f>
        <v>1040668.17</v>
      </c>
      <c r="D47" s="126">
        <f>SUM(D27:D46)</f>
        <v>1257000</v>
      </c>
      <c r="E47" s="126">
        <f>SUM(E27:E46)</f>
        <v>1380278</v>
      </c>
      <c r="F47" s="126">
        <f>SUM(F27:F46)</f>
        <v>0</v>
      </c>
      <c r="G47" s="126">
        <f>SUM(G27:G46)</f>
        <v>0</v>
      </c>
      <c r="H47" s="126">
        <f>SUM(H28:H46)</f>
        <v>0</v>
      </c>
      <c r="I47" s="122">
        <f>C47/E47*100</f>
        <v>75.395548577895184</v>
      </c>
    </row>
    <row r="49" spans="1:10" x14ac:dyDescent="0.2">
      <c r="A49" s="71" t="s">
        <v>46</v>
      </c>
      <c r="B49" s="25" t="s">
        <v>98</v>
      </c>
      <c r="C49" s="159"/>
      <c r="D49" s="25"/>
      <c r="E49" s="25"/>
      <c r="F49" s="25"/>
      <c r="G49" s="25"/>
      <c r="H49" s="25"/>
      <c r="I49" s="19"/>
    </row>
    <row r="50" spans="1:10" x14ac:dyDescent="0.2">
      <c r="A50" s="21"/>
      <c r="B50" s="21"/>
      <c r="C50" s="152" t="s">
        <v>22</v>
      </c>
      <c r="D50" s="22" t="str">
        <f>+D7</f>
        <v>Budsjett</v>
      </c>
      <c r="E50" s="96" t="s">
        <v>40</v>
      </c>
      <c r="F50" s="22" t="str">
        <f t="shared" ref="F50:H51" si="12">F24</f>
        <v>Kostnader pr</v>
      </c>
      <c r="G50" s="22" t="str">
        <f t="shared" si="12"/>
        <v>Budsjett</v>
      </c>
      <c r="H50" s="22" t="str">
        <f t="shared" si="12"/>
        <v>Revidert budsjett</v>
      </c>
      <c r="I50" s="21" t="str">
        <f>+I7</f>
        <v>Forbruks % av</v>
      </c>
    </row>
    <row r="51" spans="1:10" x14ac:dyDescent="0.2">
      <c r="A51" s="9" t="s">
        <v>61</v>
      </c>
      <c r="B51" s="9" t="s">
        <v>42</v>
      </c>
      <c r="C51" s="155">
        <f>C25</f>
        <v>45291</v>
      </c>
      <c r="D51" s="32" t="str">
        <f>+D8</f>
        <v>2023</v>
      </c>
      <c r="E51" s="32" t="str">
        <f>E25</f>
        <v>2023</v>
      </c>
      <c r="F51" s="32" t="str">
        <f t="shared" si="12"/>
        <v>Oktober</v>
      </c>
      <c r="G51" s="32" t="str">
        <f t="shared" si="12"/>
        <v>2024</v>
      </c>
      <c r="H51" s="32" t="str">
        <f t="shared" si="12"/>
        <v>2024</v>
      </c>
      <c r="I51" s="9" t="str">
        <f>+I8</f>
        <v xml:space="preserve"> budsjett 2023</v>
      </c>
    </row>
    <row r="52" spans="1:10" x14ac:dyDescent="0.2">
      <c r="A52" s="29"/>
      <c r="C52" s="33"/>
      <c r="I52" s="23"/>
    </row>
    <row r="53" spans="1:10" x14ac:dyDescent="0.2">
      <c r="A53" s="23">
        <v>2010</v>
      </c>
      <c r="B53" s="4" t="s">
        <v>99</v>
      </c>
      <c r="C53" s="5">
        <v>0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93">
        <v>0</v>
      </c>
    </row>
    <row r="54" spans="1:10" x14ac:dyDescent="0.2">
      <c r="A54" s="70" t="s">
        <v>100</v>
      </c>
      <c r="B54" s="4" t="s">
        <v>101</v>
      </c>
      <c r="C54" s="5">
        <v>20204.52</v>
      </c>
      <c r="D54" s="5">
        <v>20000</v>
      </c>
      <c r="E54" s="5">
        <v>20000</v>
      </c>
      <c r="F54" s="5">
        <v>0</v>
      </c>
      <c r="G54" s="5">
        <v>0</v>
      </c>
      <c r="H54" s="5">
        <v>0</v>
      </c>
      <c r="I54" s="93">
        <f t="shared" ref="I54:I69" si="13">C54/E54*100</f>
        <v>101.02260000000001</v>
      </c>
    </row>
    <row r="55" spans="1:10" x14ac:dyDescent="0.2">
      <c r="A55" s="70" t="s">
        <v>102</v>
      </c>
      <c r="B55" s="4" t="s">
        <v>103</v>
      </c>
      <c r="C55" s="5">
        <v>0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93">
        <v>0</v>
      </c>
    </row>
    <row r="56" spans="1:10" x14ac:dyDescent="0.2">
      <c r="A56" s="70" t="s">
        <v>10</v>
      </c>
      <c r="B56" s="4" t="s">
        <v>104</v>
      </c>
      <c r="C56" s="5">
        <v>20459</v>
      </c>
      <c r="D56" s="5">
        <v>30000</v>
      </c>
      <c r="E56" s="5">
        <v>30000</v>
      </c>
      <c r="F56" s="5">
        <v>0</v>
      </c>
      <c r="G56" s="5">
        <v>0</v>
      </c>
      <c r="H56" s="5">
        <v>0</v>
      </c>
      <c r="I56" s="93">
        <f t="shared" si="13"/>
        <v>68.196666666666673</v>
      </c>
    </row>
    <row r="57" spans="1:10" x14ac:dyDescent="0.2">
      <c r="A57" s="70" t="s">
        <v>11</v>
      </c>
      <c r="B57" s="4" t="s">
        <v>105</v>
      </c>
      <c r="C57" s="5">
        <v>42000</v>
      </c>
      <c r="D57" s="5">
        <v>31500</v>
      </c>
      <c r="E57" s="5">
        <v>31500</v>
      </c>
      <c r="F57" s="5">
        <v>0</v>
      </c>
      <c r="G57" s="5">
        <v>0</v>
      </c>
      <c r="H57" s="5">
        <v>0</v>
      </c>
      <c r="I57" s="93">
        <f t="shared" si="13"/>
        <v>133.33333333333331</v>
      </c>
    </row>
    <row r="58" spans="1:10" x14ac:dyDescent="0.2">
      <c r="A58" s="70" t="s">
        <v>106</v>
      </c>
      <c r="B58" s="4" t="s">
        <v>107</v>
      </c>
      <c r="C58" s="5">
        <v>28842.61</v>
      </c>
      <c r="D58" s="5">
        <v>42000</v>
      </c>
      <c r="E58" s="5">
        <v>42000</v>
      </c>
      <c r="F58" s="5">
        <v>0</v>
      </c>
      <c r="G58" s="5">
        <v>0</v>
      </c>
      <c r="H58" s="5">
        <v>0</v>
      </c>
      <c r="I58" s="93">
        <f t="shared" si="13"/>
        <v>68.67288095238095</v>
      </c>
    </row>
    <row r="59" spans="1:10" hidden="1" x14ac:dyDescent="0.2">
      <c r="A59" s="70" t="s">
        <v>108</v>
      </c>
      <c r="B59" s="4" t="s">
        <v>109</v>
      </c>
      <c r="C59" s="5">
        <v>0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93" t="e">
        <f t="shared" si="13"/>
        <v>#DIV/0!</v>
      </c>
    </row>
    <row r="60" spans="1:10" x14ac:dyDescent="0.2">
      <c r="A60" s="70" t="s">
        <v>110</v>
      </c>
      <c r="B60" s="4" t="s">
        <v>111</v>
      </c>
      <c r="C60" s="5">
        <v>240643.98</v>
      </c>
      <c r="D60" s="5">
        <v>248000</v>
      </c>
      <c r="E60" s="5">
        <v>268000</v>
      </c>
      <c r="F60" s="5">
        <v>0</v>
      </c>
      <c r="G60" s="5">
        <v>0</v>
      </c>
      <c r="H60" s="5">
        <v>0</v>
      </c>
      <c r="I60" s="93">
        <f t="shared" si="13"/>
        <v>89.792529850746277</v>
      </c>
    </row>
    <row r="61" spans="1:10" x14ac:dyDescent="0.2">
      <c r="A61" s="70" t="s">
        <v>112</v>
      </c>
      <c r="B61" s="4" t="s">
        <v>113</v>
      </c>
      <c r="C61" s="5">
        <v>8852.61</v>
      </c>
      <c r="D61" s="5">
        <v>10000</v>
      </c>
      <c r="E61" s="5">
        <v>10000</v>
      </c>
      <c r="F61" s="5">
        <v>0</v>
      </c>
      <c r="G61" s="5">
        <v>0</v>
      </c>
      <c r="H61" s="5">
        <v>0</v>
      </c>
      <c r="I61" s="93">
        <f t="shared" si="13"/>
        <v>88.526100000000014</v>
      </c>
    </row>
    <row r="62" spans="1:10" hidden="1" x14ac:dyDescent="0.2">
      <c r="A62" s="70" t="s">
        <v>114</v>
      </c>
      <c r="B62" s="4" t="s">
        <v>115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93" t="e">
        <f t="shared" si="13"/>
        <v>#DIV/0!</v>
      </c>
      <c r="J62" s="60" t="s">
        <v>116</v>
      </c>
    </row>
    <row r="63" spans="1:10" hidden="1" x14ac:dyDescent="0.2">
      <c r="A63" s="70" t="s">
        <v>117</v>
      </c>
      <c r="B63" s="4" t="s">
        <v>118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93" t="e">
        <f t="shared" si="13"/>
        <v>#DIV/0!</v>
      </c>
    </row>
    <row r="64" spans="1:10" hidden="1" x14ac:dyDescent="0.2">
      <c r="A64" s="70" t="s">
        <v>119</v>
      </c>
      <c r="B64" s="4" t="s">
        <v>120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93" t="e">
        <f t="shared" si="13"/>
        <v>#DIV/0!</v>
      </c>
    </row>
    <row r="65" spans="1:19" hidden="1" x14ac:dyDescent="0.2">
      <c r="A65" s="70" t="s">
        <v>121</v>
      </c>
      <c r="B65" s="4" t="s">
        <v>122</v>
      </c>
      <c r="C65" s="5">
        <v>0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93" t="e">
        <f t="shared" si="13"/>
        <v>#DIV/0!</v>
      </c>
      <c r="J65" s="60" t="s">
        <v>123</v>
      </c>
    </row>
    <row r="66" spans="1:19" hidden="1" x14ac:dyDescent="0.2">
      <c r="A66" s="70" t="s">
        <v>124</v>
      </c>
      <c r="B66" s="4" t="s">
        <v>125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93" t="e">
        <f t="shared" si="13"/>
        <v>#DIV/0!</v>
      </c>
    </row>
    <row r="67" spans="1:19" hidden="1" x14ac:dyDescent="0.2">
      <c r="A67" s="70" t="s">
        <v>114</v>
      </c>
      <c r="B67" s="4" t="s">
        <v>115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93" t="e">
        <f t="shared" si="13"/>
        <v>#DIV/0!</v>
      </c>
    </row>
    <row r="68" spans="1:19" hidden="1" x14ac:dyDescent="0.2">
      <c r="A68" s="70" t="s">
        <v>117</v>
      </c>
      <c r="B68" s="4" t="s">
        <v>118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93" t="e">
        <f t="shared" si="13"/>
        <v>#DIV/0!</v>
      </c>
    </row>
    <row r="69" spans="1:19" x14ac:dyDescent="0.2">
      <c r="A69" s="70" t="s">
        <v>126</v>
      </c>
      <c r="B69" s="4" t="s">
        <v>127</v>
      </c>
      <c r="C69" s="5">
        <v>36375</v>
      </c>
      <c r="D69" s="5">
        <v>40000</v>
      </c>
      <c r="E69" s="5">
        <v>40000</v>
      </c>
      <c r="F69" s="5">
        <v>0</v>
      </c>
      <c r="G69" s="5">
        <v>0</v>
      </c>
      <c r="H69" s="5">
        <v>0</v>
      </c>
      <c r="I69" s="93">
        <f t="shared" si="13"/>
        <v>90.9375</v>
      </c>
      <c r="J69" s="98"/>
    </row>
    <row r="70" spans="1:19" s="68" customFormat="1" ht="12.75" hidden="1" x14ac:dyDescent="0.2">
      <c r="A70" s="70" t="s">
        <v>128</v>
      </c>
      <c r="B70" s="4" t="s">
        <v>129</v>
      </c>
      <c r="C70" s="5"/>
      <c r="D70" s="5"/>
      <c r="E70" s="124">
        <v>0</v>
      </c>
      <c r="F70" s="5">
        <v>0</v>
      </c>
      <c r="G70" s="124"/>
      <c r="H70" s="124"/>
      <c r="I70" s="93" t="e">
        <f>C70/D70*100</f>
        <v>#DIV/0!</v>
      </c>
      <c r="J70" s="66"/>
      <c r="K70" s="29"/>
      <c r="L70" s="29"/>
      <c r="M70" s="29"/>
      <c r="N70" s="29"/>
      <c r="O70" s="29"/>
      <c r="P70" s="29"/>
      <c r="Q70" s="29"/>
      <c r="R70" s="29"/>
      <c r="S70" s="29"/>
    </row>
    <row r="71" spans="1:19" x14ac:dyDescent="0.2">
      <c r="C71" s="5"/>
      <c r="F71" s="165"/>
      <c r="G71" s="31"/>
      <c r="H71" s="31"/>
      <c r="I71" s="121"/>
    </row>
    <row r="72" spans="1:19" x14ac:dyDescent="0.2">
      <c r="A72" s="83">
        <v>20</v>
      </c>
      <c r="B72" s="13" t="str">
        <f>+B49</f>
        <v>FAGPOLITISK ARBEID</v>
      </c>
      <c r="C72" s="14">
        <f t="shared" ref="C72:H72" si="14">SUM(C53:C71)</f>
        <v>397377.72</v>
      </c>
      <c r="D72" s="14">
        <f t="shared" si="14"/>
        <v>421500</v>
      </c>
      <c r="E72" s="14">
        <f t="shared" si="14"/>
        <v>441500</v>
      </c>
      <c r="F72" s="126">
        <f t="shared" si="14"/>
        <v>0</v>
      </c>
      <c r="G72" s="126">
        <f t="shared" si="14"/>
        <v>0</v>
      </c>
      <c r="H72" s="126">
        <f t="shared" si="14"/>
        <v>0</v>
      </c>
      <c r="I72" s="122">
        <f>C72/E72*100</f>
        <v>90.006278595696486</v>
      </c>
    </row>
    <row r="73" spans="1:19" x14ac:dyDescent="0.2">
      <c r="C73" s="33"/>
      <c r="I73" s="12"/>
    </row>
    <row r="74" spans="1:19" x14ac:dyDescent="0.2">
      <c r="A74" s="71" t="s">
        <v>48</v>
      </c>
      <c r="B74" s="19" t="s">
        <v>130</v>
      </c>
      <c r="C74" s="159"/>
      <c r="D74" s="25"/>
      <c r="E74" s="25"/>
      <c r="F74" s="25"/>
      <c r="G74" s="25"/>
      <c r="H74" s="25"/>
      <c r="I74" s="19"/>
    </row>
    <row r="75" spans="1:19" x14ac:dyDescent="0.2">
      <c r="A75" s="21"/>
      <c r="B75" s="21"/>
      <c r="C75" s="152" t="s">
        <v>22</v>
      </c>
      <c r="D75" s="22" t="str">
        <f>+D7</f>
        <v>Budsjett</v>
      </c>
      <c r="E75" s="96" t="s">
        <v>40</v>
      </c>
      <c r="F75" s="22" t="str">
        <f t="shared" ref="F75:H76" si="15">F50</f>
        <v>Kostnader pr</v>
      </c>
      <c r="G75" s="22" t="str">
        <f t="shared" si="15"/>
        <v>Budsjett</v>
      </c>
      <c r="H75" s="22" t="str">
        <f t="shared" si="15"/>
        <v>Revidert budsjett</v>
      </c>
      <c r="I75" s="21" t="str">
        <f>+I7</f>
        <v>Forbruks % av</v>
      </c>
    </row>
    <row r="76" spans="1:19" x14ac:dyDescent="0.2">
      <c r="A76" s="9" t="s">
        <v>61</v>
      </c>
      <c r="B76" s="9" t="s">
        <v>42</v>
      </c>
      <c r="C76" s="155">
        <f>C25</f>
        <v>45291</v>
      </c>
      <c r="D76" s="26" t="str">
        <f>D51</f>
        <v>2023</v>
      </c>
      <c r="E76" s="26" t="str">
        <f>E51</f>
        <v>2023</v>
      </c>
      <c r="F76" s="26" t="str">
        <f t="shared" si="15"/>
        <v>Oktober</v>
      </c>
      <c r="G76" s="26" t="str">
        <f t="shared" si="15"/>
        <v>2024</v>
      </c>
      <c r="H76" s="26" t="str">
        <f t="shared" si="15"/>
        <v>2024</v>
      </c>
      <c r="I76" s="9" t="str">
        <f>+I8</f>
        <v xml:space="preserve"> budsjett 2023</v>
      </c>
    </row>
    <row r="77" spans="1:19" s="29" customFormat="1" x14ac:dyDescent="0.2">
      <c r="A77" s="27"/>
      <c r="B77" s="27"/>
      <c r="C77" s="106"/>
      <c r="D77" s="28"/>
      <c r="E77" s="119"/>
      <c r="F77" s="119"/>
      <c r="G77" s="119"/>
      <c r="H77" s="119"/>
      <c r="I77" s="27"/>
      <c r="J77" s="66"/>
    </row>
    <row r="78" spans="1:19" hidden="1" x14ac:dyDescent="0.2">
      <c r="A78" s="70" t="s">
        <v>131</v>
      </c>
      <c r="B78" s="24" t="s">
        <v>132</v>
      </c>
      <c r="C78" s="33"/>
      <c r="I78" s="93" t="e">
        <f>C78/#REF!*100</f>
        <v>#REF!</v>
      </c>
    </row>
    <row r="79" spans="1:19" x14ac:dyDescent="0.2">
      <c r="A79" s="70" t="s">
        <v>133</v>
      </c>
      <c r="B79" s="4" t="s">
        <v>134</v>
      </c>
      <c r="C79" s="102">
        <v>1127</v>
      </c>
      <c r="D79" s="102">
        <v>10000</v>
      </c>
      <c r="E79" s="102">
        <v>10000</v>
      </c>
      <c r="F79" s="102">
        <v>0</v>
      </c>
      <c r="G79" s="5">
        <v>0</v>
      </c>
      <c r="H79" s="5">
        <v>0</v>
      </c>
      <c r="I79" s="93">
        <f>C79/E79*100</f>
        <v>11.27</v>
      </c>
    </row>
    <row r="80" spans="1:19" hidden="1" x14ac:dyDescent="0.2">
      <c r="A80" s="70" t="s">
        <v>135</v>
      </c>
      <c r="B80" s="4" t="s">
        <v>136</v>
      </c>
      <c r="C80" s="102">
        <v>0</v>
      </c>
      <c r="D80" s="102">
        <v>0</v>
      </c>
      <c r="E80" s="102">
        <v>0</v>
      </c>
      <c r="F80" s="102">
        <v>0</v>
      </c>
      <c r="G80" s="5">
        <v>0</v>
      </c>
      <c r="H80" s="5">
        <v>0</v>
      </c>
      <c r="I80" s="93" t="e">
        <f t="shared" ref="I80:I84" si="16">C80/E80*100</f>
        <v>#DIV/0!</v>
      </c>
      <c r="J80" s="60" t="s">
        <v>137</v>
      </c>
    </row>
    <row r="81" spans="1:10" hidden="1" x14ac:dyDescent="0.2">
      <c r="A81" s="70" t="s">
        <v>10</v>
      </c>
      <c r="B81" s="4" t="s">
        <v>138</v>
      </c>
      <c r="C81" s="102">
        <v>0</v>
      </c>
      <c r="D81" s="102">
        <v>0</v>
      </c>
      <c r="E81" s="102">
        <v>0</v>
      </c>
      <c r="F81" s="102">
        <v>0</v>
      </c>
      <c r="G81" s="5">
        <v>0</v>
      </c>
      <c r="H81" s="5">
        <v>0</v>
      </c>
      <c r="I81" s="93" t="e">
        <f t="shared" si="16"/>
        <v>#DIV/0!</v>
      </c>
      <c r="J81" s="60" t="s">
        <v>139</v>
      </c>
    </row>
    <row r="82" spans="1:10" hidden="1" x14ac:dyDescent="0.2">
      <c r="A82" s="70" t="s">
        <v>140</v>
      </c>
      <c r="B82" s="4" t="s">
        <v>141</v>
      </c>
      <c r="C82" s="102">
        <v>0</v>
      </c>
      <c r="D82" s="102">
        <v>0</v>
      </c>
      <c r="E82" s="102">
        <v>0</v>
      </c>
      <c r="F82" s="102">
        <v>0</v>
      </c>
      <c r="G82" s="5">
        <v>0</v>
      </c>
      <c r="H82" s="5">
        <v>0</v>
      </c>
      <c r="I82" s="93" t="e">
        <f t="shared" si="16"/>
        <v>#DIV/0!</v>
      </c>
      <c r="J82" s="60" t="s">
        <v>142</v>
      </c>
    </row>
    <row r="83" spans="1:10" hidden="1" x14ac:dyDescent="0.2">
      <c r="A83" s="70" t="s">
        <v>133</v>
      </c>
      <c r="B83" s="4" t="s">
        <v>134</v>
      </c>
      <c r="C83" s="102">
        <v>0</v>
      </c>
      <c r="D83" s="102">
        <v>0</v>
      </c>
      <c r="E83" s="102">
        <v>0</v>
      </c>
      <c r="F83" s="102">
        <v>0</v>
      </c>
      <c r="G83" s="5">
        <v>0</v>
      </c>
      <c r="H83" s="5">
        <v>0</v>
      </c>
      <c r="I83" s="93" t="e">
        <f t="shared" si="16"/>
        <v>#DIV/0!</v>
      </c>
      <c r="J83" s="98"/>
    </row>
    <row r="84" spans="1:10" x14ac:dyDescent="0.2">
      <c r="A84" s="70" t="s">
        <v>143</v>
      </c>
      <c r="B84" s="4" t="s">
        <v>144</v>
      </c>
      <c r="C84" s="102">
        <v>368356.12</v>
      </c>
      <c r="D84" s="102">
        <v>250000</v>
      </c>
      <c r="E84" s="102">
        <v>400000</v>
      </c>
      <c r="F84" s="102">
        <v>0</v>
      </c>
      <c r="G84" s="5">
        <v>0</v>
      </c>
      <c r="H84" s="5">
        <v>0</v>
      </c>
      <c r="I84" s="93">
        <f t="shared" si="16"/>
        <v>92.089029999999994</v>
      </c>
      <c r="J84" s="98"/>
    </row>
    <row r="85" spans="1:10" hidden="1" x14ac:dyDescent="0.2">
      <c r="A85" s="70" t="s">
        <v>145</v>
      </c>
      <c r="B85" s="4" t="s">
        <v>146</v>
      </c>
      <c r="C85" s="5"/>
      <c r="F85" s="102">
        <v>0</v>
      </c>
      <c r="I85" s="93" t="e">
        <f t="shared" ref="I85:I94" si="17">C85/E85*100</f>
        <v>#DIV/0!</v>
      </c>
      <c r="J85" s="98"/>
    </row>
    <row r="86" spans="1:10" hidden="1" x14ac:dyDescent="0.2">
      <c r="A86" s="70" t="s">
        <v>147</v>
      </c>
      <c r="B86" s="4" t="s">
        <v>148</v>
      </c>
      <c r="C86" s="5"/>
      <c r="F86" s="102">
        <v>0</v>
      </c>
      <c r="I86" s="93" t="e">
        <f t="shared" si="17"/>
        <v>#DIV/0!</v>
      </c>
      <c r="J86" s="98" t="s">
        <v>149</v>
      </c>
    </row>
    <row r="87" spans="1:10" hidden="1" x14ac:dyDescent="0.2">
      <c r="A87" s="70" t="s">
        <v>150</v>
      </c>
      <c r="B87" s="4" t="s">
        <v>151</v>
      </c>
      <c r="C87" s="5"/>
      <c r="F87" s="102">
        <v>0</v>
      </c>
      <c r="I87" s="93" t="e">
        <f t="shared" si="17"/>
        <v>#DIV/0!</v>
      </c>
      <c r="J87" s="98" t="s">
        <v>149</v>
      </c>
    </row>
    <row r="88" spans="1:10" hidden="1" x14ac:dyDescent="0.2">
      <c r="A88" s="70" t="s">
        <v>152</v>
      </c>
      <c r="B88" s="4" t="s">
        <v>153</v>
      </c>
      <c r="C88" s="5"/>
      <c r="F88" s="102">
        <v>0</v>
      </c>
      <c r="I88" s="93" t="e">
        <f t="shared" si="17"/>
        <v>#DIV/0!</v>
      </c>
      <c r="J88" s="98" t="s">
        <v>154</v>
      </c>
    </row>
    <row r="89" spans="1:10" hidden="1" x14ac:dyDescent="0.2">
      <c r="A89" s="70" t="s">
        <v>155</v>
      </c>
      <c r="B89" s="4" t="s">
        <v>156</v>
      </c>
      <c r="C89" s="5"/>
      <c r="F89" s="102">
        <v>0</v>
      </c>
      <c r="I89" s="93" t="e">
        <f t="shared" si="17"/>
        <v>#DIV/0!</v>
      </c>
      <c r="J89" s="98" t="s">
        <v>157</v>
      </c>
    </row>
    <row r="90" spans="1:10" hidden="1" x14ac:dyDescent="0.2">
      <c r="A90" s="23">
        <v>3070</v>
      </c>
      <c r="B90" s="4" t="s">
        <v>158</v>
      </c>
      <c r="C90" s="5"/>
      <c r="F90" s="102">
        <v>0</v>
      </c>
      <c r="I90" s="93" t="e">
        <f t="shared" si="17"/>
        <v>#DIV/0!</v>
      </c>
      <c r="J90" s="98" t="s">
        <v>159</v>
      </c>
    </row>
    <row r="91" spans="1:10" hidden="1" x14ac:dyDescent="0.2">
      <c r="A91" s="23">
        <v>3071</v>
      </c>
      <c r="B91" s="4" t="s">
        <v>160</v>
      </c>
      <c r="C91" s="5"/>
      <c r="F91" s="102">
        <v>0</v>
      </c>
      <c r="I91" s="93" t="e">
        <f t="shared" si="17"/>
        <v>#DIV/0!</v>
      </c>
      <c r="J91" s="98" t="s">
        <v>161</v>
      </c>
    </row>
    <row r="92" spans="1:10" hidden="1" x14ac:dyDescent="0.2">
      <c r="A92" s="70" t="s">
        <v>162</v>
      </c>
      <c r="B92" s="4" t="s">
        <v>163</v>
      </c>
      <c r="C92" s="5"/>
      <c r="F92" s="102">
        <v>0</v>
      </c>
      <c r="I92" s="93" t="e">
        <f t="shared" si="17"/>
        <v>#DIV/0!</v>
      </c>
      <c r="J92" s="98" t="s">
        <v>161</v>
      </c>
    </row>
    <row r="93" spans="1:10" hidden="1" x14ac:dyDescent="0.2">
      <c r="A93" s="70" t="s">
        <v>164</v>
      </c>
      <c r="B93" s="4" t="s">
        <v>165</v>
      </c>
      <c r="C93" s="5"/>
      <c r="F93" s="102">
        <v>0</v>
      </c>
      <c r="I93" s="93" t="e">
        <f t="shared" si="17"/>
        <v>#DIV/0!</v>
      </c>
      <c r="J93" s="98" t="s">
        <v>161</v>
      </c>
    </row>
    <row r="94" spans="1:10" hidden="1" x14ac:dyDescent="0.2">
      <c r="A94" s="23">
        <v>3080</v>
      </c>
      <c r="B94" s="4" t="s">
        <v>166</v>
      </c>
      <c r="C94" s="5"/>
      <c r="F94" s="102">
        <v>0</v>
      </c>
      <c r="I94" s="93" t="e">
        <f t="shared" si="17"/>
        <v>#DIV/0!</v>
      </c>
    </row>
    <row r="95" spans="1:10" x14ac:dyDescent="0.2">
      <c r="A95" s="90"/>
      <c r="B95" s="29"/>
      <c r="C95" s="5"/>
      <c r="F95" s="166"/>
      <c r="G95" s="31"/>
      <c r="H95" s="31"/>
      <c r="I95" s="121"/>
      <c r="J95" s="98"/>
    </row>
    <row r="96" spans="1:10" x14ac:dyDescent="0.2">
      <c r="A96" s="83">
        <v>30</v>
      </c>
      <c r="B96" s="13" t="str">
        <f>+B74</f>
        <v>YRKESFAGLIG ARBEID</v>
      </c>
      <c r="C96" s="14">
        <f>SUM(C78:C94)</f>
        <v>369483.12</v>
      </c>
      <c r="D96" s="14">
        <f>SUM(D79:D95)</f>
        <v>260000</v>
      </c>
      <c r="E96" s="14">
        <f>SUM(E79:E95)</f>
        <v>410000</v>
      </c>
      <c r="F96" s="126">
        <f>SUM(F79:F95)</f>
        <v>0</v>
      </c>
      <c r="G96" s="126">
        <f>SUM(G79:G95)</f>
        <v>0</v>
      </c>
      <c r="H96" s="126">
        <f>SUM(H79:H95)</f>
        <v>0</v>
      </c>
      <c r="I96" s="122">
        <f>C96/E96*100</f>
        <v>90.117834146341451</v>
      </c>
    </row>
    <row r="97" spans="1:9" x14ac:dyDescent="0.2">
      <c r="C97" s="33"/>
    </row>
    <row r="98" spans="1:9" x14ac:dyDescent="0.2">
      <c r="A98" s="71" t="s">
        <v>50</v>
      </c>
      <c r="B98" s="19" t="s">
        <v>167</v>
      </c>
      <c r="C98" s="159"/>
      <c r="D98" s="25"/>
      <c r="E98" s="25"/>
      <c r="F98" s="25"/>
      <c r="G98" s="25"/>
      <c r="H98" s="25"/>
      <c r="I98" s="19"/>
    </row>
    <row r="99" spans="1:9" x14ac:dyDescent="0.2">
      <c r="A99" s="21"/>
      <c r="B99" s="21"/>
      <c r="C99" s="152" t="s">
        <v>22</v>
      </c>
      <c r="D99" s="22" t="str">
        <f>+D7</f>
        <v>Budsjett</v>
      </c>
      <c r="E99" s="96" t="s">
        <v>40</v>
      </c>
      <c r="F99" s="22" t="str">
        <f t="shared" ref="F99:H100" si="18">F75</f>
        <v>Kostnader pr</v>
      </c>
      <c r="G99" s="22" t="str">
        <f t="shared" si="18"/>
        <v>Budsjett</v>
      </c>
      <c r="H99" s="22" t="str">
        <f t="shared" si="18"/>
        <v>Revidert budsjett</v>
      </c>
      <c r="I99" s="21" t="str">
        <f>+I7</f>
        <v>Forbruks % av</v>
      </c>
    </row>
    <row r="100" spans="1:9" x14ac:dyDescent="0.2">
      <c r="A100" s="9" t="s">
        <v>61</v>
      </c>
      <c r="B100" s="9" t="s">
        <v>42</v>
      </c>
      <c r="C100" s="155">
        <f>C76</f>
        <v>45291</v>
      </c>
      <c r="D100" s="32" t="str">
        <f>+D8</f>
        <v>2023</v>
      </c>
      <c r="E100" s="32" t="str">
        <f>E76</f>
        <v>2023</v>
      </c>
      <c r="F100" s="32" t="str">
        <f t="shared" si="18"/>
        <v>Oktober</v>
      </c>
      <c r="G100" s="32" t="str">
        <f t="shared" si="18"/>
        <v>2024</v>
      </c>
      <c r="H100" s="32" t="str">
        <f t="shared" si="18"/>
        <v>2024</v>
      </c>
      <c r="I100" s="9" t="str">
        <f>+I8</f>
        <v xml:space="preserve"> budsjett 2023</v>
      </c>
    </row>
    <row r="101" spans="1:9" ht="13.5" customHeight="1" x14ac:dyDescent="0.2">
      <c r="A101" s="27"/>
      <c r="C101" s="33"/>
      <c r="I101" s="23"/>
    </row>
    <row r="102" spans="1:9" ht="13.5" customHeight="1" x14ac:dyDescent="0.2">
      <c r="A102" s="70" t="s">
        <v>168</v>
      </c>
      <c r="B102" s="24" t="s">
        <v>169</v>
      </c>
      <c r="C102" s="5">
        <v>167623.95000000001</v>
      </c>
      <c r="D102" s="5">
        <v>170000</v>
      </c>
      <c r="E102" s="5">
        <v>170000</v>
      </c>
      <c r="F102" s="5">
        <v>0</v>
      </c>
      <c r="G102" s="5">
        <v>0</v>
      </c>
      <c r="H102" s="5">
        <v>0</v>
      </c>
      <c r="I102" s="93">
        <f>C102/E102*100</f>
        <v>98.602323529411777</v>
      </c>
    </row>
    <row r="103" spans="1:9" hidden="1" x14ac:dyDescent="0.2">
      <c r="A103" s="70" t="s">
        <v>170</v>
      </c>
      <c r="B103" s="4" t="s">
        <v>171</v>
      </c>
      <c r="C103" s="5">
        <v>0</v>
      </c>
      <c r="D103" s="5">
        <v>0</v>
      </c>
      <c r="E103" s="5">
        <v>0</v>
      </c>
      <c r="F103" s="5">
        <v>0</v>
      </c>
      <c r="G103" s="5">
        <v>0</v>
      </c>
      <c r="H103" s="5">
        <v>0</v>
      </c>
      <c r="I103" s="93" t="e">
        <f t="shared" ref="I103:I106" si="19">C103/E103*100</f>
        <v>#DIV/0!</v>
      </c>
    </row>
    <row r="104" spans="1:9" x14ac:dyDescent="0.2">
      <c r="A104" s="70" t="s">
        <v>170</v>
      </c>
      <c r="B104" s="4" t="s">
        <v>171</v>
      </c>
      <c r="C104" s="5">
        <v>0</v>
      </c>
      <c r="D104" s="5">
        <v>600</v>
      </c>
      <c r="E104" s="5">
        <v>600</v>
      </c>
      <c r="F104" s="5">
        <v>0</v>
      </c>
      <c r="G104" s="5">
        <v>0</v>
      </c>
      <c r="H104" s="5">
        <v>0</v>
      </c>
      <c r="I104" s="93">
        <f t="shared" si="19"/>
        <v>0</v>
      </c>
    </row>
    <row r="105" spans="1:9" x14ac:dyDescent="0.2">
      <c r="A105" s="70" t="s">
        <v>172</v>
      </c>
      <c r="B105" s="4" t="s">
        <v>173</v>
      </c>
      <c r="C105" s="5">
        <v>110115.96</v>
      </c>
      <c r="D105" s="5">
        <v>343000</v>
      </c>
      <c r="E105" s="5">
        <v>343000</v>
      </c>
      <c r="F105" s="5">
        <v>0</v>
      </c>
      <c r="G105" s="5">
        <v>0</v>
      </c>
      <c r="H105" s="5">
        <v>0</v>
      </c>
      <c r="I105" s="93">
        <f t="shared" si="19"/>
        <v>32.103778425655975</v>
      </c>
    </row>
    <row r="106" spans="1:9" x14ac:dyDescent="0.2">
      <c r="A106" s="70" t="s">
        <v>174</v>
      </c>
      <c r="B106" s="4" t="s">
        <v>175</v>
      </c>
      <c r="C106" s="5">
        <v>501344</v>
      </c>
      <c r="D106" s="5">
        <v>700000</v>
      </c>
      <c r="E106" s="5">
        <v>700000</v>
      </c>
      <c r="F106" s="5">
        <v>0</v>
      </c>
      <c r="G106" s="5">
        <v>0</v>
      </c>
      <c r="H106" s="5">
        <v>0</v>
      </c>
      <c r="I106" s="93">
        <f t="shared" si="19"/>
        <v>71.620571428571438</v>
      </c>
    </row>
    <row r="107" spans="1:9" x14ac:dyDescent="0.2">
      <c r="C107" s="5"/>
      <c r="F107" s="165"/>
      <c r="G107" s="31"/>
      <c r="H107" s="31"/>
      <c r="I107" s="121"/>
    </row>
    <row r="108" spans="1:9" x14ac:dyDescent="0.2">
      <c r="A108" s="83">
        <v>40</v>
      </c>
      <c r="B108" s="13" t="str">
        <f>+B98</f>
        <v>ORGANISASJON OG INFORMASJON</v>
      </c>
      <c r="C108" s="14">
        <f>SUM(C102:C106)</f>
        <v>779083.91</v>
      </c>
      <c r="D108" s="14">
        <f>SUM(D102:D107)</f>
        <v>1213600</v>
      </c>
      <c r="E108" s="14">
        <f>SUM(E102:E107)</f>
        <v>1213600</v>
      </c>
      <c r="F108" s="126">
        <f>SUM(F102:F107)</f>
        <v>0</v>
      </c>
      <c r="G108" s="126">
        <f>SUM(G102:G107)</f>
        <v>0</v>
      </c>
      <c r="H108" s="126">
        <f>SUM(H102:H107)</f>
        <v>0</v>
      </c>
      <c r="I108" s="122">
        <f>C108/E108*100</f>
        <v>64.196103328938705</v>
      </c>
    </row>
    <row r="109" spans="1:9" x14ac:dyDescent="0.2">
      <c r="C109" s="33"/>
    </row>
    <row r="110" spans="1:9" x14ac:dyDescent="0.2">
      <c r="A110" s="71" t="s">
        <v>52</v>
      </c>
      <c r="B110" s="19" t="s">
        <v>176</v>
      </c>
      <c r="C110" s="159"/>
      <c r="D110" s="25"/>
      <c r="E110" s="25"/>
      <c r="F110" s="25"/>
      <c r="G110" s="25"/>
      <c r="H110" s="25"/>
      <c r="I110" s="19"/>
    </row>
    <row r="111" spans="1:9" x14ac:dyDescent="0.2">
      <c r="A111" s="21"/>
      <c r="B111" s="21"/>
      <c r="C111" s="152" t="s">
        <v>22</v>
      </c>
      <c r="D111" s="22" t="str">
        <f>+D7</f>
        <v>Budsjett</v>
      </c>
      <c r="E111" s="96" t="s">
        <v>40</v>
      </c>
      <c r="F111" s="22" t="str">
        <f t="shared" ref="F111:H112" si="20">F99</f>
        <v>Kostnader pr</v>
      </c>
      <c r="G111" s="22" t="str">
        <f t="shared" si="20"/>
        <v>Budsjett</v>
      </c>
      <c r="H111" s="22" t="str">
        <f t="shared" si="20"/>
        <v>Revidert budsjett</v>
      </c>
      <c r="I111" s="21" t="str">
        <f>+I7</f>
        <v>Forbruks % av</v>
      </c>
    </row>
    <row r="112" spans="1:9" x14ac:dyDescent="0.2">
      <c r="A112" s="9" t="s">
        <v>61</v>
      </c>
      <c r="B112" s="9" t="s">
        <v>42</v>
      </c>
      <c r="C112" s="155">
        <f>C100</f>
        <v>45291</v>
      </c>
      <c r="D112" s="32" t="str">
        <f>+D8</f>
        <v>2023</v>
      </c>
      <c r="E112" s="32" t="str">
        <f>E100</f>
        <v>2023</v>
      </c>
      <c r="F112" s="32" t="str">
        <f t="shared" si="20"/>
        <v>Oktober</v>
      </c>
      <c r="G112" s="32" t="str">
        <f t="shared" si="20"/>
        <v>2024</v>
      </c>
      <c r="H112" s="32" t="str">
        <f t="shared" si="20"/>
        <v>2024</v>
      </c>
      <c r="I112" s="9" t="str">
        <f>+I8</f>
        <v xml:space="preserve"> budsjett 2023</v>
      </c>
    </row>
    <row r="113" spans="1:18" s="95" customFormat="1" x14ac:dyDescent="0.2">
      <c r="A113" s="4"/>
      <c r="B113" s="4"/>
      <c r="C113" s="5"/>
      <c r="D113" s="5"/>
      <c r="E113" s="4"/>
      <c r="F113" s="4"/>
      <c r="G113" s="4"/>
      <c r="H113" s="4"/>
      <c r="I113" s="4"/>
      <c r="J113" s="60"/>
      <c r="K113" s="4"/>
      <c r="L113" s="4"/>
      <c r="M113" s="4"/>
      <c r="N113" s="4"/>
      <c r="O113" s="4"/>
      <c r="P113" s="4"/>
      <c r="Q113" s="4"/>
      <c r="R113" s="4"/>
    </row>
    <row r="114" spans="1:18" s="95" customFormat="1" x14ac:dyDescent="0.2">
      <c r="A114" s="23">
        <v>5010</v>
      </c>
      <c r="B114" s="4" t="s">
        <v>177</v>
      </c>
      <c r="C114" s="5">
        <v>8907.8799999999992</v>
      </c>
      <c r="D114" s="5">
        <v>0</v>
      </c>
      <c r="E114" s="5">
        <v>0</v>
      </c>
      <c r="F114" s="5">
        <v>0</v>
      </c>
      <c r="G114" s="5">
        <v>0</v>
      </c>
      <c r="H114" s="5">
        <v>0</v>
      </c>
      <c r="I114" s="93">
        <v>0</v>
      </c>
      <c r="J114" s="60"/>
      <c r="K114" s="4"/>
      <c r="L114" s="4"/>
      <c r="M114" s="4"/>
      <c r="N114" s="4"/>
      <c r="O114" s="4"/>
      <c r="P114" s="4"/>
      <c r="Q114" s="4"/>
      <c r="R114" s="4"/>
    </row>
    <row r="115" spans="1:18" s="95" customFormat="1" x14ac:dyDescent="0.2">
      <c r="A115" s="23">
        <v>5015</v>
      </c>
      <c r="B115" s="4" t="s">
        <v>178</v>
      </c>
      <c r="C115" s="5">
        <v>0</v>
      </c>
      <c r="D115" s="5">
        <v>150000</v>
      </c>
      <c r="E115" s="5">
        <v>0</v>
      </c>
      <c r="F115" s="5">
        <v>0</v>
      </c>
      <c r="G115" s="5">
        <v>0</v>
      </c>
      <c r="H115" s="5">
        <v>0</v>
      </c>
      <c r="I115" s="93">
        <v>0</v>
      </c>
      <c r="J115" s="60"/>
      <c r="K115" s="4"/>
      <c r="L115" s="4"/>
      <c r="M115" s="4"/>
      <c r="N115" s="4"/>
      <c r="O115" s="4"/>
      <c r="P115" s="4"/>
      <c r="Q115" s="4"/>
      <c r="R115" s="4"/>
    </row>
    <row r="116" spans="1:18" s="95" customFormat="1" hidden="1" x14ac:dyDescent="0.2">
      <c r="A116" s="23">
        <v>5016</v>
      </c>
      <c r="B116" s="4" t="s">
        <v>179</v>
      </c>
      <c r="C116" s="5">
        <v>0</v>
      </c>
      <c r="D116" s="5">
        <v>0</v>
      </c>
      <c r="E116" s="5">
        <v>0</v>
      </c>
      <c r="F116" s="5">
        <v>0</v>
      </c>
      <c r="G116" s="5">
        <v>0</v>
      </c>
      <c r="H116" s="5">
        <v>0</v>
      </c>
      <c r="I116" s="93" t="e">
        <f t="shared" ref="I116:I130" si="21">C116/E116*100</f>
        <v>#DIV/0!</v>
      </c>
      <c r="J116" s="60"/>
      <c r="K116" s="4"/>
      <c r="L116" s="4"/>
      <c r="M116" s="4"/>
      <c r="N116" s="4"/>
      <c r="O116" s="4"/>
      <c r="P116" s="4"/>
      <c r="Q116" s="4"/>
      <c r="R116" s="4"/>
    </row>
    <row r="117" spans="1:18" s="95" customFormat="1" x14ac:dyDescent="0.2">
      <c r="A117" s="23">
        <v>5020</v>
      </c>
      <c r="B117" s="4" t="s">
        <v>180</v>
      </c>
      <c r="C117" s="5">
        <v>23359.86</v>
      </c>
      <c r="D117" s="5">
        <v>24700</v>
      </c>
      <c r="E117" s="5">
        <v>24700</v>
      </c>
      <c r="F117" s="5">
        <v>0</v>
      </c>
      <c r="G117" s="5">
        <v>0</v>
      </c>
      <c r="H117" s="5">
        <v>0</v>
      </c>
      <c r="I117" s="93">
        <f t="shared" si="21"/>
        <v>94.574331983805678</v>
      </c>
      <c r="J117" s="60"/>
      <c r="K117" s="4"/>
      <c r="L117" s="4"/>
      <c r="M117" s="4"/>
      <c r="N117" s="4"/>
      <c r="O117" s="4"/>
      <c r="P117" s="4"/>
      <c r="Q117" s="4"/>
      <c r="R117" s="4"/>
    </row>
    <row r="118" spans="1:18" x14ac:dyDescent="0.2">
      <c r="A118" s="70" t="s">
        <v>181</v>
      </c>
      <c r="B118" s="4" t="s">
        <v>182</v>
      </c>
      <c r="C118" s="5">
        <v>498483.71</v>
      </c>
      <c r="D118" s="5">
        <v>85200</v>
      </c>
      <c r="E118" s="5">
        <v>478400</v>
      </c>
      <c r="F118" s="5">
        <v>0</v>
      </c>
      <c r="G118" s="5">
        <v>0</v>
      </c>
      <c r="H118" s="5">
        <v>0</v>
      </c>
      <c r="I118" s="93">
        <f t="shared" si="21"/>
        <v>104.19809991638796</v>
      </c>
    </row>
    <row r="119" spans="1:18" x14ac:dyDescent="0.2">
      <c r="A119" s="70" t="s">
        <v>183</v>
      </c>
      <c r="B119" s="4" t="s">
        <v>184</v>
      </c>
      <c r="C119" s="5">
        <v>0</v>
      </c>
      <c r="D119" s="5">
        <v>65250</v>
      </c>
      <c r="E119" s="5">
        <v>65250</v>
      </c>
      <c r="F119" s="5">
        <v>0</v>
      </c>
      <c r="G119" s="5">
        <v>0</v>
      </c>
      <c r="H119" s="5">
        <v>0</v>
      </c>
      <c r="I119" s="93">
        <f t="shared" si="21"/>
        <v>0</v>
      </c>
    </row>
    <row r="120" spans="1:18" x14ac:dyDescent="0.2">
      <c r="A120" s="70" t="s">
        <v>185</v>
      </c>
      <c r="B120" s="4" t="s">
        <v>186</v>
      </c>
      <c r="C120" s="5">
        <v>133413.54999999999</v>
      </c>
      <c r="D120" s="5">
        <v>201250</v>
      </c>
      <c r="E120" s="5">
        <v>201250</v>
      </c>
      <c r="F120" s="5">
        <v>0</v>
      </c>
      <c r="G120" s="5">
        <v>0</v>
      </c>
      <c r="H120" s="5">
        <v>0</v>
      </c>
      <c r="I120" s="93">
        <f t="shared" si="21"/>
        <v>66.292447204968937</v>
      </c>
    </row>
    <row r="121" spans="1:18" hidden="1" x14ac:dyDescent="0.2">
      <c r="A121" s="70" t="s">
        <v>187</v>
      </c>
      <c r="B121" s="4" t="s">
        <v>188</v>
      </c>
      <c r="C121" s="5">
        <v>0</v>
      </c>
      <c r="D121" s="5">
        <v>0</v>
      </c>
      <c r="E121" s="5">
        <v>0</v>
      </c>
      <c r="F121" s="5">
        <v>0</v>
      </c>
      <c r="G121" s="5">
        <v>0</v>
      </c>
      <c r="H121" s="5">
        <v>0</v>
      </c>
      <c r="I121" s="93" t="e">
        <f t="shared" si="21"/>
        <v>#DIV/0!</v>
      </c>
    </row>
    <row r="122" spans="1:18" hidden="1" x14ac:dyDescent="0.2">
      <c r="A122" s="70" t="s">
        <v>189</v>
      </c>
      <c r="B122" s="4" t="s">
        <v>190</v>
      </c>
      <c r="C122" s="5">
        <v>0</v>
      </c>
      <c r="D122" s="5">
        <v>0</v>
      </c>
      <c r="E122" s="5">
        <v>0</v>
      </c>
      <c r="F122" s="5">
        <v>0</v>
      </c>
      <c r="G122" s="5">
        <v>0</v>
      </c>
      <c r="H122" s="5">
        <v>0</v>
      </c>
      <c r="I122" s="93" t="e">
        <f t="shared" si="21"/>
        <v>#DIV/0!</v>
      </c>
    </row>
    <row r="123" spans="1:18" hidden="1" x14ac:dyDescent="0.2">
      <c r="A123" s="70" t="s">
        <v>191</v>
      </c>
      <c r="B123" s="4" t="s">
        <v>192</v>
      </c>
      <c r="C123" s="5">
        <v>0</v>
      </c>
      <c r="D123" s="5">
        <v>0</v>
      </c>
      <c r="E123" s="5">
        <v>0</v>
      </c>
      <c r="F123" s="5">
        <v>0</v>
      </c>
      <c r="G123" s="5">
        <v>0</v>
      </c>
      <c r="H123" s="5">
        <v>0</v>
      </c>
      <c r="I123" s="93" t="e">
        <f t="shared" si="21"/>
        <v>#DIV/0!</v>
      </c>
    </row>
    <row r="124" spans="1:18" x14ac:dyDescent="0.2">
      <c r="A124" s="70" t="s">
        <v>193</v>
      </c>
      <c r="B124" s="4" t="s">
        <v>194</v>
      </c>
      <c r="C124" s="5">
        <v>4639.5</v>
      </c>
      <c r="D124" s="5">
        <v>115000</v>
      </c>
      <c r="E124" s="5">
        <v>0</v>
      </c>
      <c r="F124" s="5">
        <v>0</v>
      </c>
      <c r="G124" s="5">
        <v>0</v>
      </c>
      <c r="H124" s="5">
        <v>0</v>
      </c>
      <c r="I124" s="93">
        <v>0</v>
      </c>
    </row>
    <row r="125" spans="1:18" x14ac:dyDescent="0.2">
      <c r="A125" s="70" t="s">
        <v>195</v>
      </c>
      <c r="B125" s="4" t="s">
        <v>196</v>
      </c>
      <c r="C125" s="5">
        <v>292106.33</v>
      </c>
      <c r="D125" s="5">
        <v>195800</v>
      </c>
      <c r="E125" s="5">
        <v>213380</v>
      </c>
      <c r="F125" s="5">
        <v>0</v>
      </c>
      <c r="G125" s="5">
        <v>0</v>
      </c>
      <c r="H125" s="5">
        <v>0</v>
      </c>
      <c r="I125" s="93">
        <f t="shared" si="21"/>
        <v>136.89489642890618</v>
      </c>
    </row>
    <row r="126" spans="1:18" hidden="1" x14ac:dyDescent="0.2">
      <c r="A126" s="70" t="s">
        <v>193</v>
      </c>
      <c r="B126" s="4" t="s">
        <v>197</v>
      </c>
      <c r="C126" s="5">
        <v>0</v>
      </c>
      <c r="D126" s="5">
        <v>0</v>
      </c>
      <c r="E126" s="5">
        <v>0</v>
      </c>
      <c r="F126" s="5">
        <v>0</v>
      </c>
      <c r="G126" s="5">
        <v>0</v>
      </c>
      <c r="H126" s="5">
        <v>0</v>
      </c>
      <c r="I126" s="93" t="e">
        <f t="shared" si="21"/>
        <v>#DIV/0!</v>
      </c>
      <c r="J126" s="60" t="s">
        <v>149</v>
      </c>
    </row>
    <row r="127" spans="1:18" hidden="1" x14ac:dyDescent="0.2">
      <c r="A127" s="70" t="s">
        <v>198</v>
      </c>
      <c r="B127" s="4" t="s">
        <v>199</v>
      </c>
      <c r="C127" s="5">
        <v>0</v>
      </c>
      <c r="D127" s="5">
        <v>0</v>
      </c>
      <c r="E127" s="5">
        <v>0</v>
      </c>
      <c r="F127" s="5">
        <v>0</v>
      </c>
      <c r="G127" s="5">
        <v>0</v>
      </c>
      <c r="H127" s="5">
        <v>0</v>
      </c>
      <c r="I127" s="93" t="e">
        <f t="shared" si="21"/>
        <v>#DIV/0!</v>
      </c>
      <c r="J127" s="60" t="s">
        <v>149</v>
      </c>
    </row>
    <row r="128" spans="1:18" hidden="1" x14ac:dyDescent="0.2">
      <c r="A128" s="70" t="s">
        <v>200</v>
      </c>
      <c r="B128" s="4" t="s">
        <v>201</v>
      </c>
      <c r="C128" s="5">
        <v>0</v>
      </c>
      <c r="D128" s="5">
        <v>0</v>
      </c>
      <c r="E128" s="5">
        <v>0</v>
      </c>
      <c r="F128" s="5">
        <v>0</v>
      </c>
      <c r="G128" s="5">
        <v>0</v>
      </c>
      <c r="H128" s="5">
        <v>0</v>
      </c>
      <c r="I128" s="93" t="e">
        <f t="shared" si="21"/>
        <v>#DIV/0!</v>
      </c>
      <c r="J128" s="60" t="s">
        <v>149</v>
      </c>
    </row>
    <row r="129" spans="1:9" hidden="1" x14ac:dyDescent="0.2">
      <c r="A129" s="70" t="s">
        <v>202</v>
      </c>
      <c r="B129" s="4" t="s">
        <v>203</v>
      </c>
      <c r="C129" s="5">
        <v>0</v>
      </c>
      <c r="D129" s="5">
        <v>0</v>
      </c>
      <c r="E129" s="5">
        <v>0</v>
      </c>
      <c r="F129" s="5">
        <v>0</v>
      </c>
      <c r="G129" s="5">
        <v>0</v>
      </c>
      <c r="H129" s="5">
        <v>0</v>
      </c>
      <c r="I129" s="93" t="e">
        <f t="shared" si="21"/>
        <v>#DIV/0!</v>
      </c>
    </row>
    <row r="130" spans="1:9" hidden="1" x14ac:dyDescent="0.2">
      <c r="A130" s="70" t="s">
        <v>204</v>
      </c>
      <c r="B130" s="4" t="s">
        <v>205</v>
      </c>
      <c r="C130" s="5">
        <v>0</v>
      </c>
      <c r="D130" s="5">
        <v>0</v>
      </c>
      <c r="E130" s="5">
        <v>0</v>
      </c>
      <c r="F130" s="5">
        <v>0</v>
      </c>
      <c r="G130" s="5">
        <v>0</v>
      </c>
      <c r="H130" s="5">
        <v>0</v>
      </c>
      <c r="I130" s="93" t="e">
        <f t="shared" si="21"/>
        <v>#DIV/0!</v>
      </c>
    </row>
    <row r="131" spans="1:9" x14ac:dyDescent="0.2">
      <c r="A131" s="70" t="s">
        <v>206</v>
      </c>
      <c r="B131" s="4" t="s">
        <v>207</v>
      </c>
      <c r="C131" s="5">
        <v>2100</v>
      </c>
      <c r="D131" s="5">
        <v>337500</v>
      </c>
      <c r="E131" s="5">
        <v>0</v>
      </c>
      <c r="F131" s="5">
        <v>0</v>
      </c>
      <c r="G131" s="5">
        <v>0</v>
      </c>
      <c r="H131" s="5">
        <v>0</v>
      </c>
      <c r="I131" s="93">
        <v>0</v>
      </c>
    </row>
    <row r="132" spans="1:9" ht="12.75" hidden="1" x14ac:dyDescent="0.2">
      <c r="A132" s="70" t="s">
        <v>208</v>
      </c>
      <c r="B132" s="4" t="s">
        <v>209</v>
      </c>
      <c r="C132" s="5">
        <v>0</v>
      </c>
      <c r="D132" s="124">
        <v>0</v>
      </c>
      <c r="E132" s="138">
        <v>0</v>
      </c>
      <c r="F132" s="5">
        <v>0</v>
      </c>
      <c r="G132" s="138"/>
      <c r="H132" s="138"/>
      <c r="I132" s="93" t="e">
        <f>C132/E132*100</f>
        <v>#DIV/0!</v>
      </c>
    </row>
    <row r="133" spans="1:9" ht="12.75" hidden="1" x14ac:dyDescent="0.2">
      <c r="A133" s="70" t="s">
        <v>210</v>
      </c>
      <c r="B133" s="4" t="s">
        <v>211</v>
      </c>
      <c r="C133" s="5">
        <v>0</v>
      </c>
      <c r="D133" s="124">
        <v>0</v>
      </c>
      <c r="E133" s="138">
        <v>0</v>
      </c>
      <c r="F133" s="5">
        <v>0</v>
      </c>
      <c r="G133" s="138"/>
      <c r="H133" s="138"/>
      <c r="I133" s="93" t="e">
        <f>C133/E133*100</f>
        <v>#DIV/0!</v>
      </c>
    </row>
    <row r="134" spans="1:9" x14ac:dyDescent="0.2">
      <c r="C134" s="5"/>
      <c r="F134" s="165"/>
      <c r="G134" s="31"/>
      <c r="H134" s="31"/>
      <c r="I134" s="121"/>
    </row>
    <row r="135" spans="1:9" x14ac:dyDescent="0.2">
      <c r="A135" s="83">
        <v>50</v>
      </c>
      <c r="B135" s="13" t="str">
        <f>+B110</f>
        <v>TILLITSVALGTSKOLERING</v>
      </c>
      <c r="C135" s="14">
        <f t="shared" ref="C135:H135" si="22">SUM(C114:C134)</f>
        <v>963010.83000000007</v>
      </c>
      <c r="D135" s="14">
        <f t="shared" si="22"/>
        <v>1174700</v>
      </c>
      <c r="E135" s="14">
        <f t="shared" si="22"/>
        <v>982980</v>
      </c>
      <c r="F135" s="126">
        <f t="shared" si="22"/>
        <v>0</v>
      </c>
      <c r="G135" s="126">
        <f t="shared" si="22"/>
        <v>0</v>
      </c>
      <c r="H135" s="126">
        <f t="shared" si="22"/>
        <v>0</v>
      </c>
      <c r="I135" s="122">
        <f>C135/E135*100</f>
        <v>97.968506988951972</v>
      </c>
    </row>
    <row r="136" spans="1:9" x14ac:dyDescent="0.2">
      <c r="C136" s="33"/>
      <c r="I136" s="12"/>
    </row>
    <row r="137" spans="1:9" x14ac:dyDescent="0.2">
      <c r="A137" s="71" t="s">
        <v>54</v>
      </c>
      <c r="B137" s="19" t="s">
        <v>212</v>
      </c>
      <c r="C137" s="158"/>
      <c r="D137" s="20"/>
      <c r="E137" s="20"/>
      <c r="F137" s="20"/>
      <c r="G137" s="20"/>
      <c r="H137" s="20"/>
      <c r="I137" s="18"/>
    </row>
    <row r="138" spans="1:9" x14ac:dyDescent="0.2">
      <c r="A138" s="21"/>
      <c r="B138" s="21"/>
      <c r="C138" s="152" t="s">
        <v>22</v>
      </c>
      <c r="D138" s="22" t="str">
        <f>+D7</f>
        <v>Budsjett</v>
      </c>
      <c r="E138" s="96" t="s">
        <v>40</v>
      </c>
      <c r="F138" s="22" t="str">
        <f t="shared" ref="F138:H139" si="23">F111</f>
        <v>Kostnader pr</v>
      </c>
      <c r="G138" s="22" t="str">
        <f t="shared" si="23"/>
        <v>Budsjett</v>
      </c>
      <c r="H138" s="22" t="str">
        <f t="shared" si="23"/>
        <v>Revidert budsjett</v>
      </c>
      <c r="I138" s="21" t="str">
        <f>+I7</f>
        <v>Forbruks % av</v>
      </c>
    </row>
    <row r="139" spans="1:9" x14ac:dyDescent="0.2">
      <c r="A139" s="9" t="s">
        <v>61</v>
      </c>
      <c r="B139" s="9" t="s">
        <v>42</v>
      </c>
      <c r="C139" s="155">
        <f>C112</f>
        <v>45291</v>
      </c>
      <c r="D139" s="32" t="str">
        <f>+D8</f>
        <v>2023</v>
      </c>
      <c r="E139" s="32" t="str">
        <f>E112</f>
        <v>2023</v>
      </c>
      <c r="F139" s="32" t="str">
        <f t="shared" si="23"/>
        <v>Oktober</v>
      </c>
      <c r="G139" s="32" t="str">
        <f t="shared" si="23"/>
        <v>2024</v>
      </c>
      <c r="H139" s="32" t="str">
        <f t="shared" si="23"/>
        <v>2024</v>
      </c>
      <c r="I139" s="9" t="str">
        <f>+I8</f>
        <v xml:space="preserve"> budsjett 2023</v>
      </c>
    </row>
    <row r="140" spans="1:9" x14ac:dyDescent="0.2">
      <c r="A140" s="23"/>
      <c r="B140" s="23"/>
      <c r="C140" s="72"/>
      <c r="D140" s="72"/>
      <c r="E140" s="70"/>
      <c r="F140" s="70"/>
      <c r="G140" s="70"/>
      <c r="H140" s="70"/>
      <c r="I140" s="23"/>
    </row>
    <row r="141" spans="1:9" x14ac:dyDescent="0.2">
      <c r="A141" s="70" t="s">
        <v>213</v>
      </c>
      <c r="B141" s="24" t="s">
        <v>214</v>
      </c>
      <c r="C141" s="5">
        <v>38813.18</v>
      </c>
      <c r="D141" s="5">
        <v>0</v>
      </c>
      <c r="E141" s="5">
        <v>113300</v>
      </c>
      <c r="F141" s="5">
        <v>0</v>
      </c>
      <c r="G141" s="5">
        <v>0</v>
      </c>
      <c r="H141" s="5">
        <v>0</v>
      </c>
      <c r="I141" s="93">
        <f>C141/E141*100</f>
        <v>34.256999117387466</v>
      </c>
    </row>
    <row r="142" spans="1:9" x14ac:dyDescent="0.2">
      <c r="A142" s="70" t="s">
        <v>215</v>
      </c>
      <c r="B142" s="24" t="s">
        <v>216</v>
      </c>
      <c r="C142" s="5">
        <v>0</v>
      </c>
      <c r="D142" s="5">
        <v>0</v>
      </c>
      <c r="E142" s="5">
        <v>0</v>
      </c>
      <c r="F142" s="5">
        <v>0</v>
      </c>
      <c r="G142" s="5">
        <v>0</v>
      </c>
      <c r="H142" s="5">
        <v>0</v>
      </c>
      <c r="I142" s="93">
        <v>0</v>
      </c>
    </row>
    <row r="143" spans="1:9" x14ac:dyDescent="0.2">
      <c r="A143" s="70" t="s">
        <v>217</v>
      </c>
      <c r="B143" s="24" t="s">
        <v>218</v>
      </c>
      <c r="C143" s="5">
        <v>38507.07</v>
      </c>
      <c r="D143" s="5">
        <v>0</v>
      </c>
      <c r="E143" s="5">
        <v>152700</v>
      </c>
      <c r="F143" s="5">
        <v>0</v>
      </c>
      <c r="G143" s="5">
        <v>0</v>
      </c>
      <c r="H143" s="5">
        <v>0</v>
      </c>
      <c r="I143" s="93">
        <f t="shared" ref="I143:I158" si="24">C143/E143*100</f>
        <v>25.217465618860512</v>
      </c>
    </row>
    <row r="144" spans="1:9" x14ac:dyDescent="0.2">
      <c r="A144" s="70" t="s">
        <v>219</v>
      </c>
      <c r="B144" s="24" t="s">
        <v>220</v>
      </c>
      <c r="C144" s="5">
        <v>12200.35</v>
      </c>
      <c r="D144" s="5">
        <v>0</v>
      </c>
      <c r="E144" s="5">
        <v>29350</v>
      </c>
      <c r="F144" s="5">
        <v>0</v>
      </c>
      <c r="G144" s="5">
        <v>0</v>
      </c>
      <c r="H144" s="5">
        <v>0</v>
      </c>
      <c r="I144" s="93">
        <f t="shared" si="24"/>
        <v>41.568483816013632</v>
      </c>
    </row>
    <row r="145" spans="1:9" x14ac:dyDescent="0.2">
      <c r="A145" s="70" t="s">
        <v>221</v>
      </c>
      <c r="B145" s="24" t="s">
        <v>222</v>
      </c>
      <c r="C145" s="5">
        <v>420</v>
      </c>
      <c r="D145" s="5">
        <v>0</v>
      </c>
      <c r="E145" s="5">
        <v>27600</v>
      </c>
      <c r="F145" s="5">
        <v>0</v>
      </c>
      <c r="G145" s="5">
        <v>0</v>
      </c>
      <c r="H145" s="5">
        <v>0</v>
      </c>
      <c r="I145" s="93">
        <f t="shared" si="24"/>
        <v>1.5217391304347827</v>
      </c>
    </row>
    <row r="146" spans="1:9" x14ac:dyDescent="0.2">
      <c r="A146" s="70" t="s">
        <v>223</v>
      </c>
      <c r="B146" s="24" t="s">
        <v>224</v>
      </c>
      <c r="C146" s="5">
        <v>116497.94</v>
      </c>
      <c r="D146" s="5">
        <v>0</v>
      </c>
      <c r="E146" s="5">
        <v>190425</v>
      </c>
      <c r="F146" s="5">
        <v>0</v>
      </c>
      <c r="G146" s="5">
        <v>0</v>
      </c>
      <c r="H146" s="5">
        <v>0</v>
      </c>
      <c r="I146" s="93">
        <f t="shared" si="24"/>
        <v>61.177860049888409</v>
      </c>
    </row>
    <row r="147" spans="1:9" x14ac:dyDescent="0.2">
      <c r="A147" s="70" t="s">
        <v>225</v>
      </c>
      <c r="B147" s="24" t="s">
        <v>226</v>
      </c>
      <c r="C147" s="5">
        <v>28597.02</v>
      </c>
      <c r="D147" s="5">
        <v>0</v>
      </c>
      <c r="E147" s="5">
        <v>63469</v>
      </c>
      <c r="F147" s="5">
        <v>0</v>
      </c>
      <c r="G147" s="5">
        <v>0</v>
      </c>
      <c r="H147" s="5">
        <v>0</v>
      </c>
      <c r="I147" s="93">
        <f t="shared" si="24"/>
        <v>45.056673336589512</v>
      </c>
    </row>
    <row r="148" spans="1:9" x14ac:dyDescent="0.2">
      <c r="A148" s="70" t="s">
        <v>227</v>
      </c>
      <c r="B148" s="24" t="s">
        <v>228</v>
      </c>
      <c r="C148" s="5">
        <v>0</v>
      </c>
      <c r="D148" s="5">
        <v>0</v>
      </c>
      <c r="E148" s="5">
        <v>0</v>
      </c>
      <c r="F148" s="5">
        <v>0</v>
      </c>
      <c r="G148" s="5">
        <v>0</v>
      </c>
      <c r="H148" s="5">
        <v>0</v>
      </c>
      <c r="I148" s="93">
        <v>0</v>
      </c>
    </row>
    <row r="149" spans="1:9" x14ac:dyDescent="0.2">
      <c r="A149" s="70" t="s">
        <v>229</v>
      </c>
      <c r="B149" s="24" t="s">
        <v>230</v>
      </c>
      <c r="C149" s="5">
        <v>17525.759999999998</v>
      </c>
      <c r="D149" s="5">
        <v>0</v>
      </c>
      <c r="E149" s="5">
        <v>3200</v>
      </c>
      <c r="F149" s="5">
        <v>0</v>
      </c>
      <c r="G149" s="5">
        <v>0</v>
      </c>
      <c r="H149" s="5">
        <v>0</v>
      </c>
      <c r="I149" s="93">
        <f t="shared" si="24"/>
        <v>547.67999999999995</v>
      </c>
    </row>
    <row r="150" spans="1:9" x14ac:dyDescent="0.2">
      <c r="A150" s="70" t="s">
        <v>231</v>
      </c>
      <c r="B150" s="24" t="s">
        <v>232</v>
      </c>
      <c r="C150" s="5">
        <v>12186.04</v>
      </c>
      <c r="D150" s="5">
        <v>0</v>
      </c>
      <c r="E150" s="5">
        <v>20000</v>
      </c>
      <c r="F150" s="5">
        <v>0</v>
      </c>
      <c r="G150" s="5">
        <v>0</v>
      </c>
      <c r="I150" s="93">
        <f t="shared" si="24"/>
        <v>60.930199999999999</v>
      </c>
    </row>
    <row r="151" spans="1:9" x14ac:dyDescent="0.2">
      <c r="A151" s="70" t="s">
        <v>233</v>
      </c>
      <c r="B151" s="24" t="s">
        <v>216</v>
      </c>
      <c r="C151" s="5">
        <v>0</v>
      </c>
      <c r="D151" s="5">
        <v>66344</v>
      </c>
      <c r="F151" s="5">
        <v>0</v>
      </c>
      <c r="I151" s="93">
        <v>0</v>
      </c>
    </row>
    <row r="152" spans="1:9" x14ac:dyDescent="0.2">
      <c r="A152" s="70" t="s">
        <v>234</v>
      </c>
      <c r="B152" s="4" t="s">
        <v>235</v>
      </c>
      <c r="C152" s="5">
        <v>0</v>
      </c>
      <c r="D152" s="5">
        <v>0</v>
      </c>
      <c r="E152" s="5">
        <v>23100</v>
      </c>
      <c r="F152" s="5">
        <v>0</v>
      </c>
      <c r="G152" s="5">
        <v>0</v>
      </c>
      <c r="H152" s="5">
        <v>0</v>
      </c>
      <c r="I152" s="93">
        <f t="shared" si="24"/>
        <v>0</v>
      </c>
    </row>
    <row r="153" spans="1:9" hidden="1" x14ac:dyDescent="0.2">
      <c r="A153" s="70" t="s">
        <v>231</v>
      </c>
      <c r="B153" s="4" t="s">
        <v>236</v>
      </c>
      <c r="C153" s="5">
        <v>0</v>
      </c>
      <c r="D153" s="5">
        <v>0</v>
      </c>
      <c r="E153" s="5">
        <v>0</v>
      </c>
      <c r="F153" s="5">
        <v>0</v>
      </c>
      <c r="I153" s="93" t="e">
        <f t="shared" si="24"/>
        <v>#DIV/0!</v>
      </c>
    </row>
    <row r="154" spans="1:9" hidden="1" x14ac:dyDescent="0.2">
      <c r="A154" s="70" t="s">
        <v>233</v>
      </c>
      <c r="B154" s="4" t="s">
        <v>237</v>
      </c>
      <c r="C154" s="5">
        <v>0</v>
      </c>
      <c r="D154" s="5">
        <v>0</v>
      </c>
      <c r="E154" s="5">
        <v>0</v>
      </c>
      <c r="F154" s="5">
        <v>0</v>
      </c>
      <c r="I154" s="93" t="e">
        <f t="shared" si="24"/>
        <v>#DIV/0!</v>
      </c>
    </row>
    <row r="155" spans="1:9" ht="12.75" hidden="1" customHeight="1" x14ac:dyDescent="0.2">
      <c r="A155" s="70" t="s">
        <v>238</v>
      </c>
      <c r="B155" s="4" t="s">
        <v>239</v>
      </c>
      <c r="C155" s="5">
        <v>0</v>
      </c>
      <c r="D155" s="5">
        <v>0</v>
      </c>
      <c r="E155" s="5">
        <v>0</v>
      </c>
      <c r="F155" s="5">
        <v>0</v>
      </c>
      <c r="I155" s="93" t="e">
        <f t="shared" si="24"/>
        <v>#DIV/0!</v>
      </c>
    </row>
    <row r="156" spans="1:9" hidden="1" x14ac:dyDescent="0.2">
      <c r="A156" s="70" t="s">
        <v>240</v>
      </c>
      <c r="B156" s="24" t="s">
        <v>241</v>
      </c>
      <c r="C156" s="5">
        <v>0</v>
      </c>
      <c r="D156" s="5">
        <v>0</v>
      </c>
      <c r="E156" s="5">
        <v>0</v>
      </c>
      <c r="F156" s="5">
        <v>0</v>
      </c>
      <c r="I156" s="93" t="e">
        <f t="shared" si="24"/>
        <v>#DIV/0!</v>
      </c>
    </row>
    <row r="157" spans="1:9" hidden="1" x14ac:dyDescent="0.2">
      <c r="A157" s="70" t="s">
        <v>242</v>
      </c>
      <c r="B157" s="24" t="s">
        <v>243</v>
      </c>
      <c r="C157" s="5"/>
      <c r="F157" s="5">
        <v>0</v>
      </c>
      <c r="I157" s="93" t="e">
        <f t="shared" si="24"/>
        <v>#DIV/0!</v>
      </c>
    </row>
    <row r="158" spans="1:9" hidden="1" x14ac:dyDescent="0.2">
      <c r="A158" s="70" t="s">
        <v>244</v>
      </c>
      <c r="B158" s="24" t="s">
        <v>245</v>
      </c>
      <c r="C158" s="5"/>
      <c r="F158" s="5">
        <v>0</v>
      </c>
      <c r="I158" s="93" t="e">
        <f t="shared" si="24"/>
        <v>#DIV/0!</v>
      </c>
    </row>
    <row r="159" spans="1:9" x14ac:dyDescent="0.2">
      <c r="A159" s="70"/>
      <c r="B159" s="24" t="s">
        <v>246</v>
      </c>
      <c r="C159" s="5">
        <v>0</v>
      </c>
      <c r="D159" s="5">
        <v>427350</v>
      </c>
      <c r="F159" s="5">
        <v>0</v>
      </c>
      <c r="I159" s="93">
        <v>0</v>
      </c>
    </row>
    <row r="160" spans="1:9" x14ac:dyDescent="0.2">
      <c r="C160" s="5"/>
      <c r="F160" s="165"/>
      <c r="G160" s="31"/>
      <c r="H160" s="31"/>
      <c r="I160" s="121"/>
    </row>
    <row r="161" spans="1:10" x14ac:dyDescent="0.2">
      <c r="A161" s="83">
        <v>60</v>
      </c>
      <c r="B161" s="78" t="str">
        <f>+B137</f>
        <v>KLUBBER</v>
      </c>
      <c r="C161" s="14">
        <f>SUM(C141:C160)</f>
        <v>264747.36</v>
      </c>
      <c r="D161" s="14">
        <f>SUM(D141:D160)</f>
        <v>493694</v>
      </c>
      <c r="E161" s="14">
        <f>SUM(E141:E158)</f>
        <v>623144</v>
      </c>
      <c r="F161" s="126">
        <f>SUM(F141:F160)</f>
        <v>0</v>
      </c>
      <c r="G161" s="126">
        <f>SUM(G141:G160)</f>
        <v>0</v>
      </c>
      <c r="H161" s="126">
        <f>SUM(H141:H160)</f>
        <v>0</v>
      </c>
      <c r="I161" s="122">
        <f>C161/E161*100</f>
        <v>42.485743263194379</v>
      </c>
    </row>
    <row r="162" spans="1:10" x14ac:dyDescent="0.2">
      <c r="C162" s="33"/>
    </row>
    <row r="163" spans="1:10" x14ac:dyDescent="0.2">
      <c r="A163" s="71" t="s">
        <v>56</v>
      </c>
      <c r="B163" s="19" t="s">
        <v>247</v>
      </c>
      <c r="C163" s="159"/>
      <c r="D163" s="25"/>
      <c r="E163" s="25"/>
      <c r="F163" s="25"/>
      <c r="G163" s="25"/>
      <c r="H163" s="25"/>
      <c r="I163" s="19"/>
    </row>
    <row r="164" spans="1:10" x14ac:dyDescent="0.2">
      <c r="A164" s="21"/>
      <c r="B164" s="21"/>
      <c r="C164" s="152" t="s">
        <v>22</v>
      </c>
      <c r="D164" s="22" t="str">
        <f>+D7</f>
        <v>Budsjett</v>
      </c>
      <c r="E164" s="96" t="s">
        <v>40</v>
      </c>
      <c r="F164" s="22" t="str">
        <f t="shared" ref="F164:H165" si="25">F138</f>
        <v>Kostnader pr</v>
      </c>
      <c r="G164" s="22" t="str">
        <f t="shared" si="25"/>
        <v>Budsjett</v>
      </c>
      <c r="H164" s="22" t="str">
        <f t="shared" si="25"/>
        <v>Revidert budsjett</v>
      </c>
      <c r="I164" s="21" t="str">
        <f>+I7</f>
        <v>Forbruks % av</v>
      </c>
    </row>
    <row r="165" spans="1:10" x14ac:dyDescent="0.2">
      <c r="A165" s="9" t="s">
        <v>61</v>
      </c>
      <c r="B165" s="9" t="s">
        <v>42</v>
      </c>
      <c r="C165" s="155">
        <f>C139</f>
        <v>45291</v>
      </c>
      <c r="D165" s="32" t="str">
        <f>+D8</f>
        <v>2023</v>
      </c>
      <c r="E165" s="32" t="str">
        <f>E139</f>
        <v>2023</v>
      </c>
      <c r="F165" s="32" t="str">
        <f t="shared" si="25"/>
        <v>Oktober</v>
      </c>
      <c r="G165" s="32" t="str">
        <f t="shared" si="25"/>
        <v>2024</v>
      </c>
      <c r="H165" s="32" t="str">
        <f t="shared" si="25"/>
        <v>2024</v>
      </c>
      <c r="I165" s="9" t="str">
        <f>+I8</f>
        <v xml:space="preserve"> budsjett 2023</v>
      </c>
    </row>
    <row r="166" spans="1:10" s="29" customFormat="1" x14ac:dyDescent="0.2">
      <c r="A166" s="63"/>
      <c r="B166" s="24"/>
      <c r="C166" s="16"/>
      <c r="D166" s="106"/>
      <c r="E166" s="11"/>
      <c r="F166" s="11"/>
      <c r="G166" s="11"/>
      <c r="H166" s="11"/>
      <c r="I166" s="23"/>
      <c r="J166" s="66"/>
    </row>
    <row r="167" spans="1:10" x14ac:dyDescent="0.2">
      <c r="A167" s="70" t="s">
        <v>248</v>
      </c>
      <c r="B167" s="4" t="s">
        <v>249</v>
      </c>
      <c r="C167" s="103">
        <v>1016837.58</v>
      </c>
      <c r="D167" s="103">
        <v>933202</v>
      </c>
      <c r="E167" s="5">
        <v>933202</v>
      </c>
      <c r="F167" s="5">
        <v>0</v>
      </c>
      <c r="G167" s="5">
        <v>0</v>
      </c>
      <c r="H167" s="5">
        <v>0</v>
      </c>
      <c r="I167" s="93">
        <f>C167/E167*100</f>
        <v>108.96221611183859</v>
      </c>
    </row>
    <row r="168" spans="1:10" hidden="1" x14ac:dyDescent="0.2">
      <c r="A168" s="70" t="s">
        <v>250</v>
      </c>
      <c r="B168" s="4" t="s">
        <v>249</v>
      </c>
      <c r="C168" s="103">
        <v>0</v>
      </c>
      <c r="D168" s="103">
        <v>0</v>
      </c>
      <c r="E168" s="5">
        <v>0</v>
      </c>
      <c r="F168" s="5">
        <v>0</v>
      </c>
      <c r="G168" s="5">
        <v>0</v>
      </c>
      <c r="H168" s="5">
        <v>0</v>
      </c>
      <c r="I168" s="93" t="e">
        <f t="shared" ref="I168:I201" si="26">C168/E168*100</f>
        <v>#DIV/0!</v>
      </c>
    </row>
    <row r="169" spans="1:10" hidden="1" x14ac:dyDescent="0.2">
      <c r="A169" s="70" t="s">
        <v>251</v>
      </c>
      <c r="B169" s="4" t="s">
        <v>249</v>
      </c>
      <c r="C169" s="103">
        <v>0</v>
      </c>
      <c r="D169" s="103">
        <v>0</v>
      </c>
      <c r="E169" s="5">
        <v>0</v>
      </c>
      <c r="F169" s="5">
        <v>0</v>
      </c>
      <c r="G169" s="5">
        <v>0</v>
      </c>
      <c r="H169" s="5">
        <v>0</v>
      </c>
      <c r="I169" s="93" t="e">
        <f t="shared" si="26"/>
        <v>#DIV/0!</v>
      </c>
    </row>
    <row r="170" spans="1:10" hidden="1" x14ac:dyDescent="0.2">
      <c r="A170" s="70" t="s">
        <v>252</v>
      </c>
      <c r="B170" s="4" t="s">
        <v>249</v>
      </c>
      <c r="C170" s="103">
        <v>0</v>
      </c>
      <c r="D170" s="103">
        <v>0</v>
      </c>
      <c r="E170" s="5">
        <v>0</v>
      </c>
      <c r="F170" s="5">
        <v>0</v>
      </c>
      <c r="G170" s="5">
        <v>0</v>
      </c>
      <c r="H170" s="5">
        <v>0</v>
      </c>
      <c r="I170" s="93" t="e">
        <f t="shared" si="26"/>
        <v>#DIV/0!</v>
      </c>
    </row>
    <row r="171" spans="1:10" x14ac:dyDescent="0.2">
      <c r="A171" s="70" t="s">
        <v>251</v>
      </c>
      <c r="B171" s="4" t="s">
        <v>253</v>
      </c>
      <c r="C171" s="103">
        <v>432799.74</v>
      </c>
      <c r="D171" s="103">
        <v>329082</v>
      </c>
      <c r="E171" s="5">
        <v>329082</v>
      </c>
      <c r="F171" s="5">
        <v>0</v>
      </c>
      <c r="G171" s="5">
        <v>0</v>
      </c>
      <c r="H171" s="5">
        <v>0</v>
      </c>
      <c r="I171" s="93">
        <f t="shared" si="26"/>
        <v>131.51729356209088</v>
      </c>
    </row>
    <row r="172" spans="1:10" x14ac:dyDescent="0.2">
      <c r="A172" s="70" t="s">
        <v>252</v>
      </c>
      <c r="B172" s="4" t="s">
        <v>254</v>
      </c>
      <c r="C172" s="103">
        <v>877134.04</v>
      </c>
      <c r="D172" s="103">
        <v>897310</v>
      </c>
      <c r="E172" s="5">
        <v>897310</v>
      </c>
      <c r="F172" s="5">
        <v>0</v>
      </c>
      <c r="G172" s="5">
        <v>0</v>
      </c>
      <c r="H172" s="5">
        <v>0</v>
      </c>
      <c r="I172" s="93">
        <f t="shared" si="26"/>
        <v>97.751506168436777</v>
      </c>
    </row>
    <row r="173" spans="1:10" x14ac:dyDescent="0.2">
      <c r="A173" s="70" t="s">
        <v>255</v>
      </c>
      <c r="B173" s="4" t="s">
        <v>256</v>
      </c>
      <c r="C173" s="103">
        <v>258041</v>
      </c>
      <c r="D173" s="103">
        <v>200000</v>
      </c>
      <c r="E173" s="5">
        <v>200000</v>
      </c>
      <c r="F173" s="5">
        <v>0</v>
      </c>
      <c r="G173" s="5">
        <v>0</v>
      </c>
      <c r="H173" s="5">
        <v>0</v>
      </c>
      <c r="I173" s="93">
        <f t="shared" si="26"/>
        <v>129.0205</v>
      </c>
    </row>
    <row r="174" spans="1:10" x14ac:dyDescent="0.2">
      <c r="A174" s="70" t="s">
        <v>257</v>
      </c>
      <c r="B174" s="4" t="s">
        <v>258</v>
      </c>
      <c r="C174" s="103">
        <v>995021.99</v>
      </c>
      <c r="D174" s="103">
        <v>915256</v>
      </c>
      <c r="E174" s="5">
        <v>915256</v>
      </c>
      <c r="F174" s="5">
        <v>0</v>
      </c>
      <c r="G174" s="5">
        <v>0</v>
      </c>
      <c r="H174" s="5">
        <v>0</v>
      </c>
      <c r="I174" s="93">
        <f t="shared" si="26"/>
        <v>108.71515619673622</v>
      </c>
    </row>
    <row r="175" spans="1:10" hidden="1" x14ac:dyDescent="0.2">
      <c r="A175" s="70" t="s">
        <v>259</v>
      </c>
      <c r="B175" s="4" t="s">
        <v>260</v>
      </c>
      <c r="C175" s="103">
        <v>0</v>
      </c>
      <c r="D175" s="103">
        <v>0</v>
      </c>
      <c r="E175" s="5">
        <v>0</v>
      </c>
      <c r="F175" s="5">
        <v>0</v>
      </c>
      <c r="G175" s="5">
        <v>0</v>
      </c>
      <c r="I175" s="93" t="e">
        <f t="shared" si="26"/>
        <v>#DIV/0!</v>
      </c>
    </row>
    <row r="176" spans="1:10" hidden="1" x14ac:dyDescent="0.2">
      <c r="A176" s="70" t="s">
        <v>261</v>
      </c>
      <c r="B176" s="4" t="s">
        <v>262</v>
      </c>
      <c r="C176" s="103">
        <v>0</v>
      </c>
      <c r="D176" s="103">
        <v>0</v>
      </c>
      <c r="E176" s="5">
        <v>0</v>
      </c>
      <c r="F176" s="5">
        <v>0</v>
      </c>
      <c r="G176" s="5">
        <v>0</v>
      </c>
      <c r="H176" s="5">
        <v>0</v>
      </c>
      <c r="I176" s="93" t="e">
        <f t="shared" si="26"/>
        <v>#DIV/0!</v>
      </c>
    </row>
    <row r="177" spans="1:9" hidden="1" x14ac:dyDescent="0.2">
      <c r="A177" s="70" t="s">
        <v>263</v>
      </c>
      <c r="B177" s="4" t="s">
        <v>264</v>
      </c>
      <c r="C177" s="103">
        <v>0</v>
      </c>
      <c r="D177" s="103">
        <v>0</v>
      </c>
      <c r="E177" s="5">
        <v>0</v>
      </c>
      <c r="F177" s="5">
        <v>0</v>
      </c>
      <c r="G177" s="5">
        <v>0</v>
      </c>
      <c r="H177" s="5">
        <v>0</v>
      </c>
      <c r="I177" s="93" t="e">
        <f t="shared" si="26"/>
        <v>#DIV/0!</v>
      </c>
    </row>
    <row r="178" spans="1:9" x14ac:dyDescent="0.2">
      <c r="A178" s="70" t="s">
        <v>265</v>
      </c>
      <c r="B178" s="4" t="s">
        <v>266</v>
      </c>
      <c r="C178" s="103">
        <v>0</v>
      </c>
      <c r="D178" s="103">
        <v>0</v>
      </c>
      <c r="E178" s="5">
        <v>0</v>
      </c>
      <c r="F178" s="5">
        <v>0</v>
      </c>
      <c r="G178" s="5">
        <v>0</v>
      </c>
      <c r="H178" s="5">
        <v>0</v>
      </c>
      <c r="I178" s="93">
        <v>0</v>
      </c>
    </row>
    <row r="179" spans="1:9" x14ac:dyDescent="0.2">
      <c r="A179" s="70" t="s">
        <v>267</v>
      </c>
      <c r="B179" s="4" t="s">
        <v>268</v>
      </c>
      <c r="C179" s="103">
        <v>17361.93</v>
      </c>
      <c r="D179" s="103">
        <v>16000</v>
      </c>
      <c r="E179" s="5">
        <v>16000</v>
      </c>
      <c r="F179" s="5">
        <v>0</v>
      </c>
      <c r="G179" s="5">
        <v>0</v>
      </c>
      <c r="H179" s="5">
        <v>0</v>
      </c>
      <c r="I179" s="93">
        <f t="shared" si="26"/>
        <v>108.51206250000001</v>
      </c>
    </row>
    <row r="180" spans="1:9" x14ac:dyDescent="0.2">
      <c r="A180" s="70" t="s">
        <v>269</v>
      </c>
      <c r="B180" s="4" t="s">
        <v>270</v>
      </c>
      <c r="C180" s="103">
        <v>4089.33</v>
      </c>
      <c r="D180" s="103">
        <v>20000</v>
      </c>
      <c r="E180" s="5">
        <v>20000</v>
      </c>
      <c r="F180" s="5">
        <v>0</v>
      </c>
      <c r="G180" s="5">
        <v>0</v>
      </c>
      <c r="H180" s="5">
        <v>0</v>
      </c>
      <c r="I180" s="93">
        <f t="shared" si="26"/>
        <v>20.446649999999998</v>
      </c>
    </row>
    <row r="181" spans="1:9" x14ac:dyDescent="0.2">
      <c r="A181" s="70" t="s">
        <v>271</v>
      </c>
      <c r="B181" s="4" t="s">
        <v>272</v>
      </c>
      <c r="C181" s="103">
        <v>0</v>
      </c>
      <c r="D181" s="103">
        <v>15000</v>
      </c>
      <c r="E181" s="5">
        <v>15000</v>
      </c>
      <c r="F181" s="5">
        <v>0</v>
      </c>
      <c r="G181" s="5">
        <v>0</v>
      </c>
      <c r="H181" s="5">
        <v>0</v>
      </c>
      <c r="I181" s="93">
        <f t="shared" si="26"/>
        <v>0</v>
      </c>
    </row>
    <row r="182" spans="1:9" hidden="1" x14ac:dyDescent="0.2">
      <c r="A182" s="70" t="s">
        <v>273</v>
      </c>
      <c r="B182" s="4" t="s">
        <v>274</v>
      </c>
      <c r="C182" s="103">
        <v>0</v>
      </c>
      <c r="D182" s="103">
        <v>0</v>
      </c>
      <c r="E182" s="5">
        <v>0</v>
      </c>
      <c r="F182" s="5">
        <v>0</v>
      </c>
      <c r="G182" s="5">
        <v>0</v>
      </c>
      <c r="H182" s="5">
        <v>0</v>
      </c>
      <c r="I182" s="93" t="e">
        <f t="shared" si="26"/>
        <v>#DIV/0!</v>
      </c>
    </row>
    <row r="183" spans="1:9" hidden="1" x14ac:dyDescent="0.2">
      <c r="A183" s="70" t="s">
        <v>273</v>
      </c>
      <c r="B183" s="4" t="s">
        <v>274</v>
      </c>
      <c r="C183" s="103">
        <v>0</v>
      </c>
      <c r="D183" s="103">
        <v>0</v>
      </c>
      <c r="E183" s="5">
        <v>0</v>
      </c>
      <c r="F183" s="5">
        <v>0</v>
      </c>
      <c r="G183" s="5">
        <v>0</v>
      </c>
      <c r="H183" s="5">
        <v>0</v>
      </c>
      <c r="I183" s="93" t="e">
        <f t="shared" si="26"/>
        <v>#DIV/0!</v>
      </c>
    </row>
    <row r="184" spans="1:9" hidden="1" x14ac:dyDescent="0.2">
      <c r="A184" s="70" t="s">
        <v>275</v>
      </c>
      <c r="B184" s="4" t="s">
        <v>276</v>
      </c>
      <c r="C184" s="103">
        <v>0</v>
      </c>
      <c r="D184" s="103">
        <v>0</v>
      </c>
      <c r="E184" s="5">
        <v>0</v>
      </c>
      <c r="F184" s="5">
        <v>0</v>
      </c>
      <c r="G184" s="5">
        <v>0</v>
      </c>
      <c r="H184" s="5">
        <v>0</v>
      </c>
      <c r="I184" s="93" t="e">
        <f t="shared" si="26"/>
        <v>#DIV/0!</v>
      </c>
    </row>
    <row r="185" spans="1:9" x14ac:dyDescent="0.2">
      <c r="A185" s="70" t="s">
        <v>277</v>
      </c>
      <c r="B185" s="4" t="s">
        <v>278</v>
      </c>
      <c r="C185" s="103">
        <v>45658.28</v>
      </c>
      <c r="D185" s="103">
        <v>35000</v>
      </c>
      <c r="E185" s="5">
        <v>35000</v>
      </c>
      <c r="F185" s="5">
        <v>0</v>
      </c>
      <c r="G185" s="5">
        <v>0</v>
      </c>
      <c r="H185" s="5">
        <v>0</v>
      </c>
      <c r="I185" s="93">
        <f t="shared" si="26"/>
        <v>130.45222857142858</v>
      </c>
    </row>
    <row r="186" spans="1:9" hidden="1" x14ac:dyDescent="0.2">
      <c r="A186" s="70" t="s">
        <v>279</v>
      </c>
      <c r="B186" s="4" t="s">
        <v>280</v>
      </c>
      <c r="C186" s="103">
        <v>0</v>
      </c>
      <c r="D186" s="103">
        <v>0</v>
      </c>
      <c r="E186" s="5">
        <v>0</v>
      </c>
      <c r="F186" s="5">
        <v>0</v>
      </c>
      <c r="G186" s="5">
        <v>0</v>
      </c>
      <c r="H186" s="5">
        <v>0</v>
      </c>
      <c r="I186" s="93" t="e">
        <f t="shared" si="26"/>
        <v>#DIV/0!</v>
      </c>
    </row>
    <row r="187" spans="1:9" x14ac:dyDescent="0.2">
      <c r="A187" s="70" t="s">
        <v>281</v>
      </c>
      <c r="B187" s="4" t="s">
        <v>282</v>
      </c>
      <c r="C187" s="103">
        <v>2765</v>
      </c>
      <c r="D187" s="103">
        <v>20000</v>
      </c>
      <c r="E187" s="5">
        <v>20000</v>
      </c>
      <c r="F187" s="5">
        <v>0</v>
      </c>
      <c r="G187" s="5">
        <v>0</v>
      </c>
      <c r="H187" s="5">
        <v>0</v>
      </c>
      <c r="I187" s="93">
        <f t="shared" si="26"/>
        <v>13.825000000000001</v>
      </c>
    </row>
    <row r="188" spans="1:9" x14ac:dyDescent="0.2">
      <c r="A188" s="70" t="s">
        <v>283</v>
      </c>
      <c r="B188" s="4" t="s">
        <v>284</v>
      </c>
      <c r="C188" s="103">
        <v>764318.5</v>
      </c>
      <c r="D188" s="103">
        <v>752370</v>
      </c>
      <c r="E188" s="5">
        <v>752370</v>
      </c>
      <c r="F188" s="5">
        <v>0</v>
      </c>
      <c r="G188" s="5">
        <v>0</v>
      </c>
      <c r="H188" s="5">
        <v>0</v>
      </c>
      <c r="I188" s="93">
        <f t="shared" si="26"/>
        <v>101.58811489028005</v>
      </c>
    </row>
    <row r="189" spans="1:9" hidden="1" x14ac:dyDescent="0.2">
      <c r="A189" s="23">
        <v>7068</v>
      </c>
      <c r="B189" s="4" t="s">
        <v>285</v>
      </c>
      <c r="C189" s="103">
        <v>0</v>
      </c>
      <c r="D189" s="103">
        <v>0</v>
      </c>
      <c r="E189" s="5">
        <v>0</v>
      </c>
      <c r="F189" s="5">
        <v>0</v>
      </c>
      <c r="G189" s="5">
        <v>0</v>
      </c>
      <c r="H189" s="5">
        <v>0</v>
      </c>
      <c r="I189" s="93" t="e">
        <f t="shared" si="26"/>
        <v>#DIV/0!</v>
      </c>
    </row>
    <row r="190" spans="1:9" x14ac:dyDescent="0.2">
      <c r="A190" s="70" t="s">
        <v>286</v>
      </c>
      <c r="B190" s="4" t="s">
        <v>287</v>
      </c>
      <c r="C190" s="103">
        <v>17360.900000000001</v>
      </c>
      <c r="D190" s="103">
        <v>16000</v>
      </c>
      <c r="E190" s="5">
        <v>16000</v>
      </c>
      <c r="F190" s="5">
        <v>0</v>
      </c>
      <c r="G190" s="5">
        <v>0</v>
      </c>
      <c r="H190" s="5">
        <v>0</v>
      </c>
      <c r="I190" s="93">
        <f t="shared" si="26"/>
        <v>108.50562500000001</v>
      </c>
    </row>
    <row r="191" spans="1:9" x14ac:dyDescent="0.2">
      <c r="A191" s="70" t="s">
        <v>288</v>
      </c>
      <c r="B191" s="4" t="s">
        <v>289</v>
      </c>
      <c r="C191" s="103">
        <v>10790.6</v>
      </c>
      <c r="D191" s="103">
        <v>20000</v>
      </c>
      <c r="E191" s="5">
        <v>20000</v>
      </c>
      <c r="F191" s="5">
        <v>0</v>
      </c>
      <c r="G191" s="5">
        <v>0</v>
      </c>
      <c r="H191" s="5">
        <v>0</v>
      </c>
      <c r="I191" s="93">
        <f t="shared" si="26"/>
        <v>53.953000000000003</v>
      </c>
    </row>
    <row r="192" spans="1:9" x14ac:dyDescent="0.2">
      <c r="A192" s="70" t="s">
        <v>290</v>
      </c>
      <c r="B192" s="4" t="s">
        <v>291</v>
      </c>
      <c r="C192" s="103">
        <v>3549</v>
      </c>
      <c r="D192" s="103">
        <v>10000</v>
      </c>
      <c r="E192" s="5">
        <v>10000</v>
      </c>
      <c r="F192" s="5">
        <v>0</v>
      </c>
      <c r="G192" s="5">
        <v>0</v>
      </c>
      <c r="H192" s="5">
        <v>0</v>
      </c>
      <c r="I192" s="93">
        <f t="shared" si="26"/>
        <v>35.49</v>
      </c>
    </row>
    <row r="193" spans="1:9" x14ac:dyDescent="0.2">
      <c r="A193" s="70" t="s">
        <v>292</v>
      </c>
      <c r="B193" s="4" t="s">
        <v>293</v>
      </c>
      <c r="C193" s="103">
        <v>7858.11</v>
      </c>
      <c r="D193" s="103">
        <v>15000</v>
      </c>
      <c r="E193" s="5">
        <v>15000</v>
      </c>
      <c r="F193" s="5">
        <v>0</v>
      </c>
      <c r="G193" s="5">
        <v>0</v>
      </c>
      <c r="H193" s="5">
        <v>0</v>
      </c>
      <c r="I193" s="93">
        <f t="shared" si="26"/>
        <v>52.387399999999992</v>
      </c>
    </row>
    <row r="194" spans="1:9" x14ac:dyDescent="0.2">
      <c r="A194" s="70" t="s">
        <v>294</v>
      </c>
      <c r="B194" s="4" t="s">
        <v>295</v>
      </c>
      <c r="C194" s="103">
        <v>107381.53</v>
      </c>
      <c r="D194" s="103">
        <v>70000</v>
      </c>
      <c r="E194" s="5">
        <v>70000</v>
      </c>
      <c r="F194" s="5">
        <v>0</v>
      </c>
      <c r="G194" s="5">
        <v>0</v>
      </c>
      <c r="H194" s="5">
        <v>0</v>
      </c>
      <c r="I194" s="93">
        <f t="shared" si="26"/>
        <v>153.40218571428574</v>
      </c>
    </row>
    <row r="195" spans="1:9" hidden="1" x14ac:dyDescent="0.2">
      <c r="A195" s="70" t="s">
        <v>296</v>
      </c>
      <c r="B195" s="4" t="s">
        <v>297</v>
      </c>
      <c r="C195" s="103">
        <v>0</v>
      </c>
      <c r="D195" s="103">
        <v>0</v>
      </c>
      <c r="E195" s="5">
        <v>0</v>
      </c>
      <c r="F195" s="5">
        <v>0</v>
      </c>
      <c r="G195" s="5">
        <v>0</v>
      </c>
      <c r="H195" s="5">
        <v>0</v>
      </c>
      <c r="I195" s="93" t="e">
        <f t="shared" si="26"/>
        <v>#DIV/0!</v>
      </c>
    </row>
    <row r="196" spans="1:9" x14ac:dyDescent="0.2">
      <c r="A196" s="70" t="s">
        <v>298</v>
      </c>
      <c r="B196" s="4" t="s">
        <v>299</v>
      </c>
      <c r="C196" s="103">
        <v>74625.89</v>
      </c>
      <c r="D196" s="103">
        <v>69200</v>
      </c>
      <c r="E196" s="5">
        <v>69200</v>
      </c>
      <c r="F196" s="5">
        <v>0</v>
      </c>
      <c r="G196" s="5">
        <v>0</v>
      </c>
      <c r="H196" s="5">
        <v>0</v>
      </c>
      <c r="I196" s="93">
        <f t="shared" si="26"/>
        <v>107.84088150289017</v>
      </c>
    </row>
    <row r="197" spans="1:9" hidden="1" x14ac:dyDescent="0.2">
      <c r="A197" s="70" t="s">
        <v>300</v>
      </c>
      <c r="B197" s="4" t="s">
        <v>301</v>
      </c>
      <c r="C197" s="103">
        <v>0</v>
      </c>
      <c r="D197" s="103">
        <v>0</v>
      </c>
      <c r="E197" s="5">
        <v>0</v>
      </c>
      <c r="F197" s="5">
        <v>0</v>
      </c>
      <c r="G197" s="5">
        <v>0</v>
      </c>
      <c r="H197" s="5">
        <v>0</v>
      </c>
      <c r="I197" s="93" t="e">
        <f t="shared" si="26"/>
        <v>#DIV/0!</v>
      </c>
    </row>
    <row r="198" spans="1:9" x14ac:dyDescent="0.2">
      <c r="A198" s="70" t="s">
        <v>300</v>
      </c>
      <c r="B198" s="4" t="s">
        <v>301</v>
      </c>
      <c r="C198" s="103">
        <v>131747.09</v>
      </c>
      <c r="D198" s="103">
        <v>127400</v>
      </c>
      <c r="E198" s="5">
        <v>127400</v>
      </c>
      <c r="F198" s="5">
        <v>0</v>
      </c>
      <c r="G198" s="5">
        <v>0</v>
      </c>
      <c r="H198" s="5">
        <v>0</v>
      </c>
      <c r="I198" s="93">
        <f t="shared" si="26"/>
        <v>103.41215855572999</v>
      </c>
    </row>
    <row r="199" spans="1:9" x14ac:dyDescent="0.2">
      <c r="A199" s="70" t="s">
        <v>302</v>
      </c>
      <c r="B199" s="4" t="s">
        <v>303</v>
      </c>
      <c r="C199" s="103">
        <v>15966.43</v>
      </c>
      <c r="D199" s="103">
        <v>10000</v>
      </c>
      <c r="E199" s="5">
        <v>10000</v>
      </c>
      <c r="F199" s="5">
        <v>0</v>
      </c>
      <c r="G199" s="5">
        <v>0</v>
      </c>
      <c r="H199" s="5">
        <v>0</v>
      </c>
      <c r="I199" s="93">
        <f t="shared" si="26"/>
        <v>159.6643</v>
      </c>
    </row>
    <row r="200" spans="1:9" hidden="1" x14ac:dyDescent="0.2">
      <c r="A200" s="23">
        <v>7098</v>
      </c>
      <c r="B200" s="4" t="s">
        <v>304</v>
      </c>
      <c r="C200" s="103">
        <v>0</v>
      </c>
      <c r="D200" s="103">
        <v>0</v>
      </c>
      <c r="E200" s="5">
        <v>0</v>
      </c>
      <c r="F200" s="5">
        <v>0</v>
      </c>
      <c r="G200" s="5">
        <v>0</v>
      </c>
      <c r="H200" s="5">
        <v>0</v>
      </c>
      <c r="I200" s="93" t="e">
        <f t="shared" si="26"/>
        <v>#DIV/0!</v>
      </c>
    </row>
    <row r="201" spans="1:9" x14ac:dyDescent="0.2">
      <c r="A201" s="23">
        <v>7098</v>
      </c>
      <c r="B201" s="4" t="s">
        <v>304</v>
      </c>
      <c r="C201" s="103">
        <f>610.64+0.17</f>
        <v>610.80999999999995</v>
      </c>
      <c r="D201" s="103">
        <v>1000</v>
      </c>
      <c r="E201" s="5">
        <v>1000</v>
      </c>
      <c r="F201" s="5">
        <v>0</v>
      </c>
      <c r="G201" s="5">
        <v>0</v>
      </c>
      <c r="H201" s="5">
        <v>0</v>
      </c>
      <c r="I201" s="93">
        <f t="shared" si="26"/>
        <v>61.080999999999996</v>
      </c>
    </row>
    <row r="202" spans="1:9" x14ac:dyDescent="0.2">
      <c r="A202" s="23"/>
      <c r="C202" s="5"/>
      <c r="D202" s="31"/>
      <c r="F202" s="165"/>
      <c r="G202" s="31"/>
      <c r="H202" s="31"/>
      <c r="I202" s="121"/>
    </row>
    <row r="203" spans="1:9" x14ac:dyDescent="0.2">
      <c r="A203" s="83">
        <v>70</v>
      </c>
      <c r="B203" s="13" t="str">
        <f>+B163</f>
        <v>DRIFT KONTORET</v>
      </c>
      <c r="C203" s="14">
        <f>SUM(C167:C201)</f>
        <v>4783917.7499999991</v>
      </c>
      <c r="D203" s="126">
        <f>SUM(D167:D202)</f>
        <v>4471820</v>
      </c>
      <c r="E203" s="14">
        <f>SUM(E167:E201)</f>
        <v>4471820</v>
      </c>
      <c r="F203" s="126">
        <f>SUM(F167:F202)</f>
        <v>0</v>
      </c>
      <c r="G203" s="126">
        <f>SUM(G167:G202)</f>
        <v>0</v>
      </c>
      <c r="H203" s="126">
        <f>SUM(H167:H202)</f>
        <v>0</v>
      </c>
      <c r="I203" s="122">
        <f>C203/E203*100</f>
        <v>106.97921092530555</v>
      </c>
    </row>
    <row r="205" spans="1:9" hidden="1" x14ac:dyDescent="0.2">
      <c r="A205" s="71" t="s">
        <v>58</v>
      </c>
      <c r="B205" s="19" t="s">
        <v>305</v>
      </c>
      <c r="C205" s="159"/>
      <c r="E205" s="25"/>
      <c r="F205" s="25"/>
      <c r="G205" s="25"/>
      <c r="H205" s="25"/>
      <c r="I205" s="19"/>
    </row>
    <row r="206" spans="1:9" hidden="1" x14ac:dyDescent="0.2">
      <c r="A206" s="21"/>
      <c r="B206" s="21"/>
      <c r="C206" s="152" t="s">
        <v>22</v>
      </c>
      <c r="D206" s="5" t="str">
        <f>+D7</f>
        <v>Budsjett</v>
      </c>
      <c r="E206" s="22"/>
      <c r="F206" s="22"/>
      <c r="G206" s="22"/>
      <c r="H206" s="22"/>
      <c r="I206" s="21" t="str">
        <f>+I7</f>
        <v>Forbruks % av</v>
      </c>
    </row>
    <row r="207" spans="1:9" hidden="1" x14ac:dyDescent="0.2">
      <c r="A207" s="97" t="s">
        <v>61</v>
      </c>
      <c r="B207" s="9" t="s">
        <v>42</v>
      </c>
      <c r="C207" s="160">
        <f>C165</f>
        <v>45291</v>
      </c>
      <c r="D207" s="5" t="str">
        <f>+D8</f>
        <v>2023</v>
      </c>
      <c r="E207" s="10"/>
      <c r="F207" s="10"/>
      <c r="G207" s="10"/>
      <c r="H207" s="10"/>
      <c r="I207" s="9" t="str">
        <f>+I8</f>
        <v xml:space="preserve"> budsjett 2023</v>
      </c>
    </row>
    <row r="208" spans="1:9" hidden="1" x14ac:dyDescent="0.2">
      <c r="A208" s="161"/>
      <c r="B208" s="27"/>
      <c r="C208" s="106"/>
      <c r="E208" s="11"/>
      <c r="F208" s="11"/>
      <c r="G208" s="11"/>
      <c r="H208" s="11"/>
      <c r="I208" s="23"/>
    </row>
    <row r="209" spans="1:9" hidden="1" x14ac:dyDescent="0.2">
      <c r="A209" s="70" t="s">
        <v>306</v>
      </c>
      <c r="B209" s="24" t="s">
        <v>307</v>
      </c>
      <c r="C209" s="106"/>
      <c r="E209" s="11"/>
      <c r="F209" s="11"/>
      <c r="G209" s="11"/>
      <c r="H209" s="11"/>
      <c r="I209" s="12" t="e">
        <f t="shared" ref="I209:I215" si="27">C209/D209*100</f>
        <v>#DIV/0!</v>
      </c>
    </row>
    <row r="210" spans="1:9" hidden="1" x14ac:dyDescent="0.2">
      <c r="A210" s="70" t="s">
        <v>308</v>
      </c>
      <c r="B210" s="24" t="s">
        <v>309</v>
      </c>
      <c r="C210" s="106"/>
      <c r="E210" s="11"/>
      <c r="F210" s="11"/>
      <c r="G210" s="11"/>
      <c r="H210" s="11"/>
      <c r="I210" s="12" t="e">
        <f t="shared" si="27"/>
        <v>#DIV/0!</v>
      </c>
    </row>
    <row r="211" spans="1:9" hidden="1" x14ac:dyDescent="0.2">
      <c r="A211" s="70" t="s">
        <v>310</v>
      </c>
      <c r="B211" s="24" t="s">
        <v>311</v>
      </c>
      <c r="C211" s="106"/>
      <c r="E211" s="11"/>
      <c r="F211" s="11"/>
      <c r="G211" s="11"/>
      <c r="H211" s="11"/>
      <c r="I211" s="12" t="e">
        <f t="shared" si="27"/>
        <v>#DIV/0!</v>
      </c>
    </row>
    <row r="212" spans="1:9" hidden="1" x14ac:dyDescent="0.2">
      <c r="A212" s="70" t="s">
        <v>312</v>
      </c>
      <c r="B212" s="24" t="s">
        <v>313</v>
      </c>
      <c r="C212" s="106"/>
      <c r="E212" s="11"/>
      <c r="F212" s="11"/>
      <c r="G212" s="11"/>
      <c r="H212" s="11"/>
      <c r="I212" s="12" t="e">
        <f t="shared" si="27"/>
        <v>#DIV/0!</v>
      </c>
    </row>
    <row r="213" spans="1:9" hidden="1" x14ac:dyDescent="0.2">
      <c r="A213" s="23">
        <v>8080</v>
      </c>
      <c r="B213" s="4" t="s">
        <v>314</v>
      </c>
      <c r="C213" s="106"/>
      <c r="E213" s="11"/>
      <c r="F213" s="11"/>
      <c r="G213" s="11"/>
      <c r="H213" s="11"/>
      <c r="I213" s="12" t="e">
        <f t="shared" si="27"/>
        <v>#DIV/0!</v>
      </c>
    </row>
    <row r="214" spans="1:9" hidden="1" x14ac:dyDescent="0.2">
      <c r="A214" s="23"/>
      <c r="C214" s="106"/>
      <c r="E214" s="11"/>
      <c r="F214" s="11"/>
      <c r="G214" s="11"/>
      <c r="H214" s="11"/>
      <c r="I214" s="12"/>
    </row>
    <row r="215" spans="1:9" hidden="1" x14ac:dyDescent="0.2">
      <c r="A215" s="162" t="str">
        <f>A205</f>
        <v>80</v>
      </c>
      <c r="B215" s="13" t="str">
        <f>+B205</f>
        <v>INTERNASJONALT ARBEID</v>
      </c>
      <c r="C215" s="163">
        <f>SUM(C209:C213)</f>
        <v>0</v>
      </c>
      <c r="D215" s="5">
        <f>SUM(D209:D213)</f>
        <v>0</v>
      </c>
      <c r="E215" s="73"/>
      <c r="F215" s="73"/>
      <c r="G215" s="73"/>
      <c r="H215" s="73"/>
      <c r="I215" s="15" t="e">
        <f t="shared" si="27"/>
        <v>#DIV/0!</v>
      </c>
    </row>
    <row r="216" spans="1:9" x14ac:dyDescent="0.2">
      <c r="A216" s="71" t="s">
        <v>58</v>
      </c>
      <c r="B216" s="19" t="s">
        <v>305</v>
      </c>
      <c r="C216" s="159"/>
      <c r="D216" s="25"/>
      <c r="E216" s="25"/>
      <c r="F216" s="25"/>
      <c r="G216" s="25"/>
      <c r="H216" s="25"/>
      <c r="I216" s="19"/>
    </row>
    <row r="217" spans="1:9" x14ac:dyDescent="0.2">
      <c r="A217" s="21"/>
      <c r="B217" s="21"/>
      <c r="C217" s="152" t="s">
        <v>22</v>
      </c>
      <c r="D217" s="22" t="s">
        <v>5</v>
      </c>
      <c r="E217" s="96" t="s">
        <v>40</v>
      </c>
      <c r="F217" s="22" t="str">
        <f t="shared" ref="F217:H218" si="28">F164</f>
        <v>Kostnader pr</v>
      </c>
      <c r="G217" s="22" t="str">
        <f t="shared" si="28"/>
        <v>Budsjett</v>
      </c>
      <c r="H217" s="22" t="str">
        <f t="shared" si="28"/>
        <v>Revidert budsjett</v>
      </c>
      <c r="I217" s="21" t="str">
        <f>+I7</f>
        <v>Forbruks % av</v>
      </c>
    </row>
    <row r="218" spans="1:9" x14ac:dyDescent="0.2">
      <c r="A218" s="9" t="s">
        <v>61</v>
      </c>
      <c r="B218" s="9" t="s">
        <v>42</v>
      </c>
      <c r="C218" s="155">
        <f>C165</f>
        <v>45291</v>
      </c>
      <c r="D218" s="32" t="str">
        <f>D8</f>
        <v>2023</v>
      </c>
      <c r="E218" s="32" t="str">
        <f>E165</f>
        <v>2023</v>
      </c>
      <c r="F218" s="32" t="str">
        <f t="shared" si="28"/>
        <v>Oktober</v>
      </c>
      <c r="G218" s="32" t="str">
        <f t="shared" si="28"/>
        <v>2024</v>
      </c>
      <c r="H218" s="32" t="str">
        <f t="shared" si="28"/>
        <v>2024</v>
      </c>
      <c r="I218" s="9" t="str">
        <f>+I8</f>
        <v xml:space="preserve"> budsjett 2023</v>
      </c>
    </row>
    <row r="219" spans="1:9" x14ac:dyDescent="0.2">
      <c r="A219" s="70"/>
      <c r="C219" s="16"/>
      <c r="D219" s="17"/>
      <c r="E219" s="17"/>
      <c r="F219" s="17"/>
      <c r="G219" s="17"/>
      <c r="H219" s="17"/>
      <c r="I219" s="12"/>
    </row>
    <row r="220" spans="1:9" x14ac:dyDescent="0.2">
      <c r="A220" s="70" t="s">
        <v>306</v>
      </c>
      <c r="B220" s="4" t="s">
        <v>315</v>
      </c>
      <c r="C220" s="17">
        <v>22111.41</v>
      </c>
      <c r="D220" s="17">
        <v>20000</v>
      </c>
      <c r="E220" s="5">
        <v>75000</v>
      </c>
      <c r="F220" s="5">
        <v>0</v>
      </c>
      <c r="G220" s="5">
        <v>0</v>
      </c>
      <c r="H220" s="5">
        <v>0</v>
      </c>
      <c r="I220" s="93">
        <f>C220/E220*100</f>
        <v>29.48188</v>
      </c>
    </row>
    <row r="221" spans="1:9" x14ac:dyDescent="0.2">
      <c r="A221" s="70" t="s">
        <v>308</v>
      </c>
      <c r="B221" s="4" t="s">
        <v>316</v>
      </c>
      <c r="C221" s="17">
        <v>161912.23000000001</v>
      </c>
      <c r="D221" s="17">
        <v>80000</v>
      </c>
      <c r="E221" s="5">
        <v>90000</v>
      </c>
      <c r="F221" s="5">
        <v>0</v>
      </c>
      <c r="G221" s="5">
        <v>0</v>
      </c>
      <c r="H221" s="5">
        <v>0</v>
      </c>
      <c r="I221" s="93">
        <f t="shared" ref="I221:I225" si="29">C221/E221*100</f>
        <v>179.90247777777779</v>
      </c>
    </row>
    <row r="222" spans="1:9" hidden="1" x14ac:dyDescent="0.2">
      <c r="A222" s="70" t="s">
        <v>310</v>
      </c>
      <c r="B222" s="4" t="s">
        <v>311</v>
      </c>
      <c r="C222" s="17">
        <v>0</v>
      </c>
      <c r="D222" s="5">
        <v>0</v>
      </c>
      <c r="E222" s="5">
        <v>0</v>
      </c>
      <c r="I222" s="93" t="e">
        <f t="shared" si="29"/>
        <v>#DIV/0!</v>
      </c>
    </row>
    <row r="223" spans="1:9" ht="12.75" hidden="1" x14ac:dyDescent="0.2">
      <c r="A223" s="70" t="s">
        <v>317</v>
      </c>
      <c r="B223" s="131" t="s">
        <v>318</v>
      </c>
      <c r="C223" s="17">
        <v>0</v>
      </c>
      <c r="D223" s="125">
        <v>0</v>
      </c>
      <c r="E223" s="125">
        <v>0</v>
      </c>
      <c r="F223" s="125"/>
      <c r="G223" s="125"/>
      <c r="H223" s="125"/>
      <c r="I223" s="93" t="e">
        <f t="shared" si="29"/>
        <v>#DIV/0!</v>
      </c>
    </row>
    <row r="224" spans="1:9" ht="12.75" hidden="1" x14ac:dyDescent="0.2">
      <c r="A224" s="70" t="s">
        <v>319</v>
      </c>
      <c r="B224" s="4" t="s">
        <v>320</v>
      </c>
      <c r="C224" s="17">
        <v>0</v>
      </c>
      <c r="D224" s="125">
        <v>0</v>
      </c>
      <c r="E224" s="125">
        <v>0</v>
      </c>
      <c r="F224" s="125"/>
      <c r="G224" s="125"/>
      <c r="H224" s="125"/>
      <c r="I224" s="93" t="e">
        <f t="shared" si="29"/>
        <v>#DIV/0!</v>
      </c>
    </row>
    <row r="225" spans="1:10" hidden="1" x14ac:dyDescent="0.2">
      <c r="A225" s="70" t="s">
        <v>319</v>
      </c>
      <c r="B225" s="4" t="s">
        <v>314</v>
      </c>
      <c r="C225" s="17">
        <v>0</v>
      </c>
      <c r="D225" s="17">
        <v>0</v>
      </c>
      <c r="E225" s="17">
        <v>0</v>
      </c>
      <c r="F225" s="17"/>
      <c r="G225" s="17"/>
      <c r="H225" s="17"/>
      <c r="I225" s="93" t="e">
        <f t="shared" si="29"/>
        <v>#DIV/0!</v>
      </c>
    </row>
    <row r="226" spans="1:10" x14ac:dyDescent="0.2">
      <c r="A226" s="70"/>
      <c r="C226" s="17"/>
      <c r="D226" s="17"/>
      <c r="E226" s="17"/>
      <c r="F226" s="17"/>
      <c r="G226" s="17"/>
      <c r="H226" s="17"/>
      <c r="I226" s="93"/>
    </row>
    <row r="227" spans="1:10" x14ac:dyDescent="0.2">
      <c r="A227" s="83">
        <v>80</v>
      </c>
      <c r="B227" s="13" t="s">
        <v>305</v>
      </c>
      <c r="C227" s="14">
        <f>SUM(C220:C225)</f>
        <v>184023.64</v>
      </c>
      <c r="D227" s="14">
        <f>SUM(D220:D225)</f>
        <v>100000</v>
      </c>
      <c r="E227" s="14">
        <f>SUM(E220:E225)</f>
        <v>165000</v>
      </c>
      <c r="F227" s="14">
        <f>SUM(F220:F226)</f>
        <v>0</v>
      </c>
      <c r="G227" s="14">
        <f>SUM(G220:G226)</f>
        <v>0</v>
      </c>
      <c r="H227" s="14">
        <f>SUM(H220:H226)</f>
        <v>0</v>
      </c>
      <c r="I227" s="94">
        <f>C227/E227*100</f>
        <v>111.5294787878788</v>
      </c>
    </row>
    <row r="228" spans="1:10" x14ac:dyDescent="0.2">
      <c r="A228" s="70"/>
      <c r="C228" s="16"/>
      <c r="D228" s="17"/>
      <c r="E228" s="17"/>
      <c r="F228" s="17"/>
      <c r="G228" s="17"/>
      <c r="H228" s="17"/>
      <c r="I228" s="12"/>
    </row>
    <row r="229" spans="1:10" x14ac:dyDescent="0.2">
      <c r="A229" s="70"/>
      <c r="C229" s="16"/>
      <c r="D229" s="17"/>
      <c r="E229" s="17"/>
      <c r="F229" s="17"/>
      <c r="G229" s="17"/>
      <c r="H229" s="17"/>
      <c r="I229" s="12"/>
    </row>
    <row r="230" spans="1:10" x14ac:dyDescent="0.2">
      <c r="A230" s="70"/>
      <c r="C230" s="16"/>
      <c r="D230" s="17"/>
      <c r="E230" s="17"/>
      <c r="F230" s="17"/>
      <c r="G230" s="17"/>
      <c r="H230" s="17"/>
      <c r="I230" s="12"/>
    </row>
    <row r="231" spans="1:10" x14ac:dyDescent="0.2">
      <c r="A231" s="70"/>
      <c r="C231" s="16"/>
      <c r="D231" s="17"/>
      <c r="E231" s="17"/>
      <c r="F231" s="17"/>
      <c r="G231" s="17"/>
      <c r="H231" s="17"/>
      <c r="I231" s="12"/>
    </row>
    <row r="232" spans="1:10" x14ac:dyDescent="0.2">
      <c r="A232" s="70"/>
      <c r="C232" s="16"/>
      <c r="D232" s="17"/>
      <c r="E232" s="17"/>
      <c r="F232" s="17"/>
      <c r="G232" s="17"/>
      <c r="H232" s="17"/>
      <c r="I232" s="12"/>
    </row>
    <row r="233" spans="1:10" x14ac:dyDescent="0.2">
      <c r="C233" s="16"/>
      <c r="D233" s="17"/>
      <c r="E233" s="17"/>
      <c r="F233" s="17"/>
      <c r="G233" s="17"/>
      <c r="H233" s="17"/>
      <c r="I233" s="12"/>
      <c r="J233" s="100"/>
    </row>
    <row r="234" spans="1:10" x14ac:dyDescent="0.2">
      <c r="C234" s="16"/>
      <c r="D234" s="17"/>
      <c r="E234" s="17"/>
      <c r="F234" s="17"/>
      <c r="G234" s="17"/>
      <c r="H234" s="17"/>
      <c r="I234" s="12"/>
      <c r="J234" s="100"/>
    </row>
    <row r="235" spans="1:10" x14ac:dyDescent="0.2">
      <c r="C235" s="33"/>
      <c r="D235" s="17"/>
      <c r="E235" s="17"/>
      <c r="F235" s="17"/>
      <c r="G235" s="17"/>
      <c r="H235" s="17"/>
      <c r="J235" s="100"/>
    </row>
    <row r="236" spans="1:10" x14ac:dyDescent="0.2">
      <c r="A236" s="70"/>
      <c r="B236" s="23"/>
      <c r="C236" s="106"/>
      <c r="D236" s="72"/>
      <c r="E236" s="72"/>
      <c r="F236" s="72"/>
      <c r="G236" s="72"/>
      <c r="H236" s="72"/>
      <c r="I236" s="23"/>
      <c r="J236" s="100"/>
    </row>
    <row r="237" spans="1:10" x14ac:dyDescent="0.2">
      <c r="A237" s="23"/>
      <c r="B237" s="23"/>
      <c r="C237" s="106"/>
      <c r="D237" s="72"/>
      <c r="E237" s="72"/>
      <c r="F237" s="72"/>
      <c r="G237" s="72"/>
      <c r="H237" s="72"/>
      <c r="I237" s="23"/>
      <c r="J237" s="100"/>
    </row>
    <row r="238" spans="1:10" x14ac:dyDescent="0.2">
      <c r="A238" s="23"/>
      <c r="B238" s="23"/>
      <c r="C238" s="106"/>
      <c r="D238" s="72"/>
      <c r="E238" s="11"/>
      <c r="F238" s="11"/>
      <c r="G238" s="11"/>
      <c r="H238" s="11"/>
      <c r="I238" s="23"/>
      <c r="J238" s="100"/>
    </row>
    <row r="239" spans="1:10" x14ac:dyDescent="0.2">
      <c r="A239" s="29"/>
      <c r="C239" s="33"/>
      <c r="E239" s="4"/>
      <c r="F239" s="4"/>
      <c r="G239" s="4"/>
      <c r="H239" s="4"/>
      <c r="J239" s="100"/>
    </row>
    <row r="240" spans="1:10" x14ac:dyDescent="0.2">
      <c r="A240" s="70"/>
      <c r="B240" s="24"/>
      <c r="C240" s="16"/>
      <c r="D240" s="17"/>
      <c r="E240" s="17"/>
      <c r="F240" s="17"/>
      <c r="G240" s="17"/>
      <c r="H240" s="17"/>
      <c r="I240" s="12"/>
      <c r="J240" s="100"/>
    </row>
    <row r="241" spans="1:10" x14ac:dyDescent="0.2">
      <c r="A241" s="70"/>
      <c r="C241" s="16"/>
      <c r="D241" s="17"/>
      <c r="E241" s="17"/>
      <c r="F241" s="17"/>
      <c r="G241" s="17"/>
      <c r="H241" s="17"/>
      <c r="I241" s="12"/>
      <c r="J241" s="100"/>
    </row>
    <row r="242" spans="1:10" x14ac:dyDescent="0.2">
      <c r="A242" s="70"/>
      <c r="C242" s="16"/>
      <c r="D242" s="17"/>
      <c r="E242" s="17"/>
      <c r="F242" s="17"/>
      <c r="G242" s="17"/>
      <c r="H242" s="17"/>
      <c r="I242" s="12"/>
      <c r="J242" s="100"/>
    </row>
    <row r="243" spans="1:10" x14ac:dyDescent="0.2">
      <c r="A243" s="70"/>
      <c r="C243" s="16"/>
      <c r="D243" s="17"/>
      <c r="E243" s="17"/>
      <c r="F243" s="17"/>
      <c r="G243" s="17"/>
      <c r="H243" s="17"/>
      <c r="I243" s="12"/>
      <c r="J243" s="100"/>
    </row>
    <row r="244" spans="1:10" x14ac:dyDescent="0.2">
      <c r="A244" s="70"/>
      <c r="C244" s="16"/>
      <c r="D244" s="17"/>
      <c r="E244" s="17"/>
      <c r="F244" s="17"/>
      <c r="G244" s="17"/>
      <c r="H244" s="17"/>
      <c r="I244" s="12"/>
      <c r="J244" s="100"/>
    </row>
    <row r="245" spans="1:10" x14ac:dyDescent="0.2">
      <c r="A245" s="70"/>
      <c r="C245" s="16"/>
      <c r="D245" s="17"/>
      <c r="E245" s="17"/>
      <c r="F245" s="17"/>
      <c r="G245" s="17"/>
      <c r="H245" s="17"/>
      <c r="I245" s="12"/>
      <c r="J245" s="100"/>
    </row>
    <row r="246" spans="1:10" x14ac:dyDescent="0.2">
      <c r="A246" s="70"/>
      <c r="C246" s="16"/>
      <c r="D246" s="17"/>
      <c r="E246" s="17"/>
      <c r="F246" s="17"/>
      <c r="G246" s="17"/>
      <c r="H246" s="17"/>
      <c r="I246" s="12"/>
      <c r="J246" s="100"/>
    </row>
    <row r="247" spans="1:10" x14ac:dyDescent="0.2">
      <c r="A247" s="70"/>
      <c r="C247" s="16"/>
      <c r="D247" s="17"/>
      <c r="E247" s="17"/>
      <c r="F247" s="17"/>
      <c r="G247" s="17"/>
      <c r="H247" s="17"/>
      <c r="I247" s="12"/>
      <c r="J247" s="100"/>
    </row>
    <row r="248" spans="1:10" x14ac:dyDescent="0.2">
      <c r="A248" s="70"/>
      <c r="C248" s="16"/>
      <c r="D248" s="17"/>
      <c r="E248" s="17"/>
      <c r="F248" s="17"/>
      <c r="G248" s="17"/>
      <c r="H248" s="17"/>
      <c r="I248" s="12"/>
      <c r="J248" s="100"/>
    </row>
    <row r="249" spans="1:10" x14ac:dyDescent="0.2">
      <c r="A249" s="70"/>
      <c r="C249" s="16"/>
      <c r="D249" s="17"/>
      <c r="E249" s="17"/>
      <c r="F249" s="17"/>
      <c r="G249" s="17"/>
      <c r="H249" s="17"/>
      <c r="I249" s="12"/>
      <c r="J249" s="100"/>
    </row>
    <row r="250" spans="1:10" x14ac:dyDescent="0.2">
      <c r="A250" s="70"/>
      <c r="C250" s="16"/>
      <c r="D250" s="17"/>
      <c r="E250" s="17"/>
      <c r="F250" s="17"/>
      <c r="G250" s="17"/>
      <c r="H250" s="17"/>
      <c r="I250" s="12"/>
      <c r="J250" s="100"/>
    </row>
    <row r="251" spans="1:10" x14ac:dyDescent="0.2">
      <c r="A251" s="70"/>
      <c r="C251" s="16"/>
      <c r="D251" s="17"/>
      <c r="E251" s="17"/>
      <c r="F251" s="17"/>
      <c r="G251" s="17"/>
      <c r="H251" s="17"/>
      <c r="I251" s="12"/>
      <c r="J251" s="100"/>
    </row>
    <row r="252" spans="1:10" x14ac:dyDescent="0.2">
      <c r="A252" s="70"/>
      <c r="C252" s="16"/>
      <c r="D252" s="17"/>
      <c r="E252" s="17"/>
      <c r="F252" s="17"/>
      <c r="G252" s="17"/>
      <c r="H252" s="17"/>
      <c r="I252" s="12"/>
      <c r="J252" s="100"/>
    </row>
    <row r="253" spans="1:10" x14ac:dyDescent="0.2">
      <c r="A253" s="70"/>
      <c r="C253" s="16"/>
      <c r="D253" s="17"/>
      <c r="E253" s="17"/>
      <c r="F253" s="17"/>
      <c r="G253" s="17"/>
      <c r="H253" s="17"/>
      <c r="I253" s="12"/>
      <c r="J253" s="100"/>
    </row>
    <row r="254" spans="1:10" x14ac:dyDescent="0.2">
      <c r="A254" s="70"/>
      <c r="C254" s="16"/>
      <c r="D254" s="17"/>
      <c r="E254" s="17"/>
      <c r="F254" s="17"/>
      <c r="G254" s="17"/>
      <c r="H254" s="17"/>
      <c r="I254" s="12"/>
      <c r="J254" s="100"/>
    </row>
    <row r="255" spans="1:10" x14ac:dyDescent="0.2">
      <c r="A255" s="70"/>
      <c r="C255" s="16"/>
      <c r="D255" s="17"/>
      <c r="E255" s="17"/>
      <c r="F255" s="17"/>
      <c r="G255" s="17"/>
      <c r="H255" s="17"/>
      <c r="I255" s="12"/>
      <c r="J255" s="100"/>
    </row>
    <row r="256" spans="1:10" x14ac:dyDescent="0.2">
      <c r="C256" s="33"/>
      <c r="J256" s="100"/>
    </row>
    <row r="257" spans="1:10" x14ac:dyDescent="0.2">
      <c r="A257" s="70"/>
      <c r="B257" s="23"/>
      <c r="C257" s="106"/>
      <c r="D257" s="72"/>
      <c r="E257" s="72"/>
      <c r="F257" s="72"/>
      <c r="G257" s="72"/>
      <c r="H257" s="72"/>
      <c r="I257" s="23"/>
      <c r="J257" s="100"/>
    </row>
    <row r="258" spans="1:10" x14ac:dyDescent="0.2">
      <c r="A258" s="23"/>
      <c r="B258" s="23"/>
      <c r="C258" s="106"/>
      <c r="D258" s="72"/>
      <c r="E258" s="72"/>
      <c r="F258" s="72"/>
      <c r="G258" s="72"/>
      <c r="H258" s="72"/>
      <c r="I258" s="23"/>
      <c r="J258" s="100"/>
    </row>
    <row r="259" spans="1:10" x14ac:dyDescent="0.2">
      <c r="A259" s="23"/>
      <c r="B259" s="23"/>
      <c r="C259" s="106"/>
      <c r="D259" s="72"/>
      <c r="E259" s="11"/>
      <c r="F259" s="11"/>
      <c r="G259" s="11"/>
      <c r="H259" s="11"/>
      <c r="I259" s="23"/>
      <c r="J259" s="100"/>
    </row>
    <row r="260" spans="1:10" x14ac:dyDescent="0.2">
      <c r="A260" s="23"/>
      <c r="B260" s="23"/>
      <c r="C260" s="106"/>
      <c r="D260" s="72"/>
      <c r="E260" s="11"/>
      <c r="F260" s="11"/>
      <c r="G260" s="11"/>
      <c r="H260" s="11"/>
      <c r="I260" s="23"/>
      <c r="J260" s="100"/>
    </row>
    <row r="261" spans="1:10" x14ac:dyDescent="0.2">
      <c r="A261" s="164"/>
      <c r="C261" s="33"/>
      <c r="J261" s="100"/>
    </row>
    <row r="262" spans="1:10" x14ac:dyDescent="0.2">
      <c r="A262" s="70"/>
      <c r="B262" s="24"/>
      <c r="C262" s="33"/>
      <c r="I262" s="12"/>
      <c r="J262" s="100"/>
    </row>
    <row r="263" spans="1:10" x14ac:dyDescent="0.2">
      <c r="A263" s="70"/>
      <c r="C263" s="33"/>
      <c r="I263" s="12"/>
      <c r="J263" s="100"/>
    </row>
    <row r="264" spans="1:10" x14ac:dyDescent="0.2">
      <c r="A264" s="70"/>
      <c r="C264" s="33"/>
      <c r="I264" s="12"/>
      <c r="J264" s="100"/>
    </row>
    <row r="265" spans="1:10" x14ac:dyDescent="0.2">
      <c r="A265" s="70"/>
      <c r="C265" s="33"/>
      <c r="I265" s="12"/>
    </row>
    <row r="266" spans="1:10" x14ac:dyDescent="0.2">
      <c r="A266" s="70"/>
      <c r="C266" s="33"/>
      <c r="I266" s="12"/>
    </row>
    <row r="267" spans="1:10" x14ac:dyDescent="0.2">
      <c r="A267" s="70"/>
      <c r="C267" s="33"/>
      <c r="I267" s="12"/>
    </row>
    <row r="268" spans="1:10" x14ac:dyDescent="0.2">
      <c r="A268" s="70"/>
      <c r="C268" s="33"/>
      <c r="I268" s="12"/>
    </row>
    <row r="269" spans="1:10" x14ac:dyDescent="0.2">
      <c r="A269" s="70"/>
      <c r="C269" s="33"/>
      <c r="I269" s="12"/>
    </row>
    <row r="270" spans="1:10" x14ac:dyDescent="0.2">
      <c r="A270" s="70"/>
      <c r="C270" s="33"/>
      <c r="I270" s="12"/>
    </row>
    <row r="271" spans="1:10" x14ac:dyDescent="0.2">
      <c r="A271" s="70"/>
      <c r="C271" s="33"/>
      <c r="I271" s="12"/>
    </row>
    <row r="272" spans="1:10" x14ac:dyDescent="0.2">
      <c r="A272" s="70"/>
      <c r="C272" s="33"/>
      <c r="I272" s="12"/>
    </row>
    <row r="273" spans="1:10" x14ac:dyDescent="0.2">
      <c r="A273" s="70"/>
      <c r="C273" s="33"/>
      <c r="I273" s="12"/>
    </row>
    <row r="274" spans="1:10" x14ac:dyDescent="0.2">
      <c r="A274" s="70"/>
      <c r="C274" s="33"/>
      <c r="I274" s="12"/>
    </row>
    <row r="275" spans="1:10" x14ac:dyDescent="0.2">
      <c r="A275" s="70"/>
      <c r="C275" s="33"/>
      <c r="I275" s="12"/>
    </row>
    <row r="276" spans="1:10" x14ac:dyDescent="0.2">
      <c r="C276" s="33"/>
      <c r="J276" s="100"/>
    </row>
    <row r="277" spans="1:10" x14ac:dyDescent="0.2">
      <c r="B277" s="23"/>
      <c r="C277" s="33"/>
      <c r="J277" s="100"/>
    </row>
    <row r="278" spans="1:10" x14ac:dyDescent="0.2">
      <c r="C278" s="33"/>
      <c r="J278" s="100"/>
    </row>
    <row r="279" spans="1:10" x14ac:dyDescent="0.2">
      <c r="A279" s="70"/>
      <c r="B279" s="23"/>
      <c r="C279" s="106"/>
      <c r="D279" s="72"/>
      <c r="E279" s="72"/>
      <c r="F279" s="72"/>
      <c r="G279" s="72"/>
      <c r="H279" s="72"/>
      <c r="I279" s="23"/>
      <c r="J279" s="100"/>
    </row>
    <row r="280" spans="1:10" x14ac:dyDescent="0.2">
      <c r="A280" s="23"/>
      <c r="B280" s="23"/>
      <c r="C280" s="106"/>
      <c r="D280" s="72"/>
      <c r="E280" s="72"/>
      <c r="F280" s="72"/>
      <c r="G280" s="72"/>
      <c r="H280" s="72"/>
      <c r="I280" s="23"/>
      <c r="J280" s="100"/>
    </row>
    <row r="281" spans="1:10" x14ac:dyDescent="0.2">
      <c r="A281" s="23"/>
      <c r="B281" s="23"/>
      <c r="C281" s="106"/>
      <c r="D281" s="72"/>
      <c r="E281" s="11"/>
      <c r="F281" s="11"/>
      <c r="G281" s="11"/>
      <c r="H281" s="11"/>
      <c r="I281" s="23"/>
      <c r="J281" s="100"/>
    </row>
    <row r="282" spans="1:10" x14ac:dyDescent="0.2">
      <c r="A282" s="23"/>
      <c r="B282" s="23"/>
      <c r="C282" s="106"/>
      <c r="D282" s="72"/>
      <c r="E282" s="11"/>
      <c r="F282" s="11"/>
      <c r="G282" s="11"/>
      <c r="H282" s="11"/>
      <c r="I282" s="23"/>
      <c r="J282" s="100"/>
    </row>
    <row r="283" spans="1:10" x14ac:dyDescent="0.2">
      <c r="C283" s="33"/>
      <c r="J283" s="100"/>
    </row>
    <row r="284" spans="1:10" x14ac:dyDescent="0.2">
      <c r="A284" s="70"/>
      <c r="B284" s="24"/>
      <c r="C284" s="33"/>
      <c r="I284" s="12"/>
      <c r="J284" s="100"/>
    </row>
    <row r="285" spans="1:10" x14ac:dyDescent="0.2">
      <c r="A285" s="70"/>
      <c r="C285" s="33"/>
      <c r="I285" s="12"/>
      <c r="J285" s="100"/>
    </row>
    <row r="286" spans="1:10" x14ac:dyDescent="0.2">
      <c r="A286" s="70"/>
      <c r="C286" s="33"/>
      <c r="I286" s="12"/>
      <c r="J286" s="100"/>
    </row>
    <row r="287" spans="1:10" x14ac:dyDescent="0.2">
      <c r="A287" s="70"/>
      <c r="C287" s="33"/>
      <c r="I287" s="12"/>
      <c r="J287" s="100"/>
    </row>
    <row r="288" spans="1:10" x14ac:dyDescent="0.2">
      <c r="A288" s="70"/>
      <c r="C288" s="33"/>
      <c r="I288" s="12"/>
      <c r="J288" s="100"/>
    </row>
    <row r="289" spans="1:10" x14ac:dyDescent="0.2">
      <c r="A289" s="70"/>
      <c r="C289" s="33"/>
      <c r="I289" s="12"/>
      <c r="J289" s="100"/>
    </row>
    <row r="290" spans="1:10" x14ac:dyDescent="0.2">
      <c r="A290" s="70"/>
      <c r="C290" s="33"/>
      <c r="I290" s="12"/>
      <c r="J290" s="100"/>
    </row>
    <row r="291" spans="1:10" x14ac:dyDescent="0.2">
      <c r="A291" s="70"/>
      <c r="C291" s="33"/>
      <c r="I291" s="12"/>
      <c r="J291" s="100"/>
    </row>
    <row r="292" spans="1:10" x14ac:dyDescent="0.2">
      <c r="A292" s="70"/>
      <c r="C292" s="33"/>
      <c r="I292" s="12"/>
      <c r="J292" s="100"/>
    </row>
    <row r="293" spans="1:10" x14ac:dyDescent="0.2">
      <c r="A293" s="70"/>
      <c r="C293" s="33"/>
      <c r="I293" s="12"/>
      <c r="J293" s="100"/>
    </row>
    <row r="294" spans="1:10" x14ac:dyDescent="0.2">
      <c r="A294" s="70"/>
      <c r="C294" s="33"/>
      <c r="I294" s="12"/>
      <c r="J294" s="100"/>
    </row>
    <row r="295" spans="1:10" x14ac:dyDescent="0.2">
      <c r="A295" s="70"/>
      <c r="C295" s="33"/>
      <c r="I295" s="12"/>
      <c r="J295" s="100"/>
    </row>
    <row r="296" spans="1:10" x14ac:dyDescent="0.2">
      <c r="A296" s="70"/>
      <c r="C296" s="33"/>
      <c r="I296" s="12"/>
      <c r="J296" s="100"/>
    </row>
    <row r="297" spans="1:10" x14ac:dyDescent="0.2">
      <c r="A297" s="70"/>
      <c r="C297" s="33"/>
      <c r="I297" s="12"/>
      <c r="J297" s="100"/>
    </row>
    <row r="298" spans="1:10" x14ac:dyDescent="0.2">
      <c r="A298" s="69"/>
      <c r="C298" s="33"/>
      <c r="J298" s="100"/>
    </row>
    <row r="299" spans="1:10" x14ac:dyDescent="0.2">
      <c r="A299" s="69"/>
      <c r="C299" s="33"/>
      <c r="J299" s="100"/>
    </row>
    <row r="300" spans="1:10" x14ac:dyDescent="0.2">
      <c r="A300" s="69"/>
      <c r="C300" s="33"/>
      <c r="J300" s="100"/>
    </row>
    <row r="301" spans="1:10" x14ac:dyDescent="0.2">
      <c r="A301" s="70"/>
      <c r="B301" s="23"/>
      <c r="C301" s="106"/>
      <c r="D301" s="72"/>
      <c r="E301" s="72"/>
      <c r="F301" s="72"/>
      <c r="G301" s="72"/>
      <c r="H301" s="72"/>
      <c r="I301" s="23"/>
      <c r="J301" s="100"/>
    </row>
    <row r="302" spans="1:10" x14ac:dyDescent="0.2">
      <c r="A302" s="23"/>
      <c r="B302" s="23"/>
      <c r="C302" s="106"/>
      <c r="D302" s="72"/>
      <c r="E302" s="72"/>
      <c r="F302" s="72"/>
      <c r="G302" s="72"/>
      <c r="H302" s="72"/>
      <c r="I302" s="23"/>
      <c r="J302" s="100"/>
    </row>
    <row r="303" spans="1:10" x14ac:dyDescent="0.2">
      <c r="A303" s="23"/>
      <c r="B303" s="23"/>
      <c r="C303" s="106"/>
      <c r="D303" s="72"/>
      <c r="E303" s="11"/>
      <c r="F303" s="11"/>
      <c r="G303" s="11"/>
      <c r="H303" s="11"/>
      <c r="I303" s="23"/>
      <c r="J303" s="100"/>
    </row>
    <row r="304" spans="1:10" x14ac:dyDescent="0.2">
      <c r="A304" s="23"/>
      <c r="B304" s="23"/>
      <c r="C304" s="106"/>
      <c r="D304" s="72"/>
      <c r="E304" s="11"/>
      <c r="F304" s="11"/>
      <c r="G304" s="11"/>
      <c r="H304" s="11"/>
      <c r="I304" s="23"/>
      <c r="J304" s="100"/>
    </row>
    <row r="305" spans="1:10" x14ac:dyDescent="0.2">
      <c r="C305" s="33"/>
      <c r="J305" s="100"/>
    </row>
    <row r="306" spans="1:10" x14ac:dyDescent="0.2">
      <c r="A306" s="70"/>
      <c r="B306" s="24"/>
      <c r="C306" s="33"/>
      <c r="I306" s="12"/>
      <c r="J306" s="100"/>
    </row>
    <row r="307" spans="1:10" x14ac:dyDescent="0.2">
      <c r="A307" s="70"/>
      <c r="C307" s="33"/>
      <c r="I307" s="12"/>
    </row>
    <row r="308" spans="1:10" x14ac:dyDescent="0.2">
      <c r="A308" s="70"/>
      <c r="C308" s="33"/>
      <c r="I308" s="12"/>
    </row>
    <row r="309" spans="1:10" x14ac:dyDescent="0.2">
      <c r="A309" s="70"/>
      <c r="C309" s="33"/>
      <c r="I309" s="12"/>
    </row>
    <row r="310" spans="1:10" x14ac:dyDescent="0.2">
      <c r="A310" s="70"/>
      <c r="C310" s="33"/>
      <c r="I310" s="12"/>
    </row>
    <row r="311" spans="1:10" x14ac:dyDescent="0.2">
      <c r="A311" s="70"/>
      <c r="C311" s="33"/>
      <c r="I311" s="12"/>
    </row>
    <row r="312" spans="1:10" x14ac:dyDescent="0.2">
      <c r="A312" s="70"/>
      <c r="C312" s="33"/>
      <c r="I312" s="12"/>
    </row>
    <row r="313" spans="1:10" x14ac:dyDescent="0.2">
      <c r="A313" s="70"/>
      <c r="C313" s="33"/>
      <c r="I313" s="12"/>
    </row>
    <row r="314" spans="1:10" x14ac:dyDescent="0.2">
      <c r="A314" s="70"/>
      <c r="C314" s="33"/>
      <c r="I314" s="12"/>
    </row>
    <row r="315" spans="1:10" x14ac:dyDescent="0.2">
      <c r="A315" s="70"/>
      <c r="C315" s="33"/>
      <c r="I315" s="12"/>
    </row>
    <row r="316" spans="1:10" x14ac:dyDescent="0.2">
      <c r="A316" s="70"/>
      <c r="C316" s="33"/>
      <c r="I316" s="12"/>
    </row>
    <row r="317" spans="1:10" x14ac:dyDescent="0.2">
      <c r="A317" s="70"/>
      <c r="C317" s="33"/>
      <c r="I317" s="12"/>
    </row>
    <row r="318" spans="1:10" x14ac:dyDescent="0.2">
      <c r="A318" s="70"/>
      <c r="C318" s="33"/>
      <c r="I318" s="12"/>
    </row>
    <row r="319" spans="1:10" x14ac:dyDescent="0.2">
      <c r="A319" s="70"/>
      <c r="C319" s="33"/>
      <c r="I319" s="12"/>
    </row>
    <row r="320" spans="1:10" x14ac:dyDescent="0.2">
      <c r="A320" s="69"/>
      <c r="C320" s="33"/>
    </row>
    <row r="321" spans="1:9" x14ac:dyDescent="0.2">
      <c r="A321" s="69"/>
      <c r="C321" s="33"/>
    </row>
    <row r="322" spans="1:9" x14ac:dyDescent="0.2">
      <c r="C322" s="33"/>
    </row>
    <row r="323" spans="1:9" x14ac:dyDescent="0.2">
      <c r="A323" s="70"/>
      <c r="B323" s="23"/>
      <c r="C323" s="106"/>
      <c r="D323" s="72"/>
      <c r="E323" s="72"/>
      <c r="F323" s="72"/>
      <c r="G323" s="72"/>
      <c r="H323" s="72"/>
      <c r="I323" s="23"/>
    </row>
    <row r="324" spans="1:9" x14ac:dyDescent="0.2">
      <c r="A324" s="23"/>
      <c r="B324" s="23"/>
      <c r="C324" s="106"/>
      <c r="D324" s="72"/>
      <c r="E324" s="72"/>
      <c r="F324" s="72"/>
      <c r="G324" s="72"/>
      <c r="H324" s="72"/>
      <c r="I324" s="23"/>
    </row>
    <row r="325" spans="1:9" x14ac:dyDescent="0.2">
      <c r="A325" s="23"/>
      <c r="B325" s="23"/>
      <c r="C325" s="106"/>
      <c r="D325" s="72"/>
      <c r="E325" s="11"/>
      <c r="F325" s="11"/>
      <c r="G325" s="11"/>
      <c r="H325" s="11"/>
      <c r="I325" s="23"/>
    </row>
    <row r="326" spans="1:9" x14ac:dyDescent="0.2">
      <c r="A326" s="23"/>
      <c r="B326" s="23"/>
      <c r="C326" s="106"/>
      <c r="D326" s="72"/>
      <c r="E326" s="11"/>
      <c r="F326" s="11"/>
      <c r="G326" s="11"/>
      <c r="H326" s="11"/>
      <c r="I326" s="23"/>
    </row>
    <row r="327" spans="1:9" x14ac:dyDescent="0.2">
      <c r="C327" s="33"/>
    </row>
    <row r="328" spans="1:9" x14ac:dyDescent="0.2">
      <c r="A328" s="70"/>
      <c r="B328" s="24"/>
      <c r="C328" s="33"/>
      <c r="I328" s="12"/>
    </row>
    <row r="329" spans="1:9" x14ac:dyDescent="0.2">
      <c r="A329" s="70"/>
      <c r="C329" s="33"/>
      <c r="I329" s="12"/>
    </row>
    <row r="330" spans="1:9" x14ac:dyDescent="0.2">
      <c r="A330" s="70"/>
      <c r="C330" s="33"/>
      <c r="I330" s="12"/>
    </row>
    <row r="331" spans="1:9" x14ac:dyDescent="0.2">
      <c r="A331" s="70"/>
      <c r="C331" s="33"/>
      <c r="I331" s="12"/>
    </row>
    <row r="332" spans="1:9" x14ac:dyDescent="0.2">
      <c r="A332" s="70"/>
      <c r="C332" s="33"/>
      <c r="I332" s="12"/>
    </row>
    <row r="333" spans="1:9" x14ac:dyDescent="0.2">
      <c r="A333" s="70"/>
      <c r="C333" s="33"/>
      <c r="I333" s="12"/>
    </row>
    <row r="334" spans="1:9" x14ac:dyDescent="0.2">
      <c r="A334" s="70"/>
      <c r="C334" s="33"/>
      <c r="I334" s="12"/>
    </row>
    <row r="335" spans="1:9" x14ac:dyDescent="0.2">
      <c r="A335" s="70"/>
      <c r="C335" s="33"/>
      <c r="I335" s="12"/>
    </row>
    <row r="336" spans="1:9" x14ac:dyDescent="0.2">
      <c r="A336" s="70"/>
      <c r="C336" s="33"/>
      <c r="I336" s="12"/>
    </row>
    <row r="337" spans="1:9" x14ac:dyDescent="0.2">
      <c r="A337" s="70"/>
      <c r="C337" s="33"/>
      <c r="I337" s="12"/>
    </row>
    <row r="338" spans="1:9" x14ac:dyDescent="0.2">
      <c r="A338" s="70"/>
      <c r="C338" s="33"/>
      <c r="I338" s="12"/>
    </row>
    <row r="339" spans="1:9" x14ac:dyDescent="0.2">
      <c r="A339" s="70"/>
      <c r="C339" s="33"/>
      <c r="I339" s="12"/>
    </row>
    <row r="340" spans="1:9" x14ac:dyDescent="0.2">
      <c r="A340" s="70"/>
      <c r="C340" s="33"/>
      <c r="I340" s="12"/>
    </row>
    <row r="341" spans="1:9" x14ac:dyDescent="0.2">
      <c r="A341" s="70"/>
      <c r="C341" s="33"/>
      <c r="I341" s="12"/>
    </row>
    <row r="342" spans="1:9" x14ac:dyDescent="0.2">
      <c r="A342" s="69"/>
      <c r="C342" s="33"/>
    </row>
    <row r="343" spans="1:9" x14ac:dyDescent="0.2">
      <c r="A343" s="69"/>
      <c r="C343" s="33"/>
    </row>
    <row r="344" spans="1:9" x14ac:dyDescent="0.2">
      <c r="A344" s="69"/>
      <c r="C344" s="5"/>
      <c r="E344" s="4"/>
      <c r="F344" s="4"/>
      <c r="G344" s="4"/>
      <c r="H344" s="4"/>
    </row>
    <row r="345" spans="1:9" x14ac:dyDescent="0.2">
      <c r="A345" s="69"/>
      <c r="C345" s="5"/>
      <c r="E345" s="4"/>
      <c r="F345" s="4"/>
      <c r="G345" s="4"/>
      <c r="H345" s="4"/>
    </row>
    <row r="346" spans="1:9" x14ac:dyDescent="0.2">
      <c r="A346" s="69"/>
      <c r="C346" s="5"/>
      <c r="E346" s="4"/>
      <c r="F346" s="4"/>
      <c r="G346" s="4"/>
      <c r="H346" s="4"/>
    </row>
    <row r="347" spans="1:9" x14ac:dyDescent="0.2">
      <c r="A347" s="69"/>
      <c r="C347" s="5"/>
      <c r="E347" s="4"/>
      <c r="F347" s="4"/>
      <c r="G347" s="4"/>
      <c r="H347" s="4"/>
    </row>
    <row r="348" spans="1:9" x14ac:dyDescent="0.2">
      <c r="A348" s="69"/>
      <c r="C348" s="5"/>
      <c r="E348" s="4"/>
      <c r="F348" s="4"/>
      <c r="G348" s="4"/>
      <c r="H348" s="4"/>
    </row>
    <row r="349" spans="1:9" x14ac:dyDescent="0.2">
      <c r="A349" s="69"/>
      <c r="C349" s="5"/>
      <c r="E349" s="4"/>
      <c r="F349" s="4"/>
      <c r="G349" s="4"/>
      <c r="H349" s="4"/>
    </row>
    <row r="350" spans="1:9" x14ac:dyDescent="0.2">
      <c r="A350" s="69"/>
      <c r="C350" s="5"/>
      <c r="E350" s="4"/>
      <c r="F350" s="4"/>
      <c r="G350" s="4"/>
      <c r="H350" s="4"/>
    </row>
    <row r="351" spans="1:9" x14ac:dyDescent="0.2">
      <c r="A351" s="69"/>
      <c r="C351" s="5"/>
      <c r="E351" s="4"/>
      <c r="F351" s="4"/>
      <c r="G351" s="4"/>
      <c r="H351" s="4"/>
    </row>
    <row r="352" spans="1:9" x14ac:dyDescent="0.2">
      <c r="A352" s="69"/>
      <c r="C352" s="5"/>
      <c r="E352" s="4"/>
      <c r="F352" s="4"/>
      <c r="G352" s="4"/>
      <c r="H352" s="4"/>
    </row>
    <row r="353" spans="1:8" x14ac:dyDescent="0.2">
      <c r="A353" s="69"/>
      <c r="C353" s="5"/>
      <c r="E353" s="4"/>
      <c r="F353" s="4"/>
      <c r="G353" s="4"/>
      <c r="H353" s="4"/>
    </row>
    <row r="354" spans="1:8" x14ac:dyDescent="0.2">
      <c r="C354" s="33"/>
    </row>
    <row r="355" spans="1:8" x14ac:dyDescent="0.2">
      <c r="C355" s="33"/>
    </row>
  </sheetData>
  <phoneticPr fontId="0" type="noConversion"/>
  <printOptions horizontalCentered="1"/>
  <pageMargins left="0.27" right="0.32" top="0.98425196850393704" bottom="0.98425196850393704" header="0.51" footer="0.51181102362204722"/>
  <pageSetup paperSize="9" scale="89" fitToHeight="4" orientation="portrait" r:id="rId1"/>
  <headerFooter alignWithMargins="0">
    <oddHeader>&amp;LFORMÅLSREGNSKAP</oddHeader>
    <oddFooter>&amp;L&amp;8Utskr.dato &amp;D&amp;C&amp;8&amp;P+1&amp;R&amp;8&amp;F</oddFooter>
  </headerFooter>
  <rowBreaks count="2" manualBreakCount="2">
    <brk id="73" max="5" man="1"/>
    <brk id="162" max="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c2dd8b6-8bc7-49b9-b25c-f1bdaa3d455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46DB011BEA373489F7B8C6AB454F402" ma:contentTypeVersion="14" ma:contentTypeDescription="Opprett et nytt dokument." ma:contentTypeScope="" ma:versionID="aff390cea89493839452295974372ca5">
  <xsd:schema xmlns:xsd="http://www.w3.org/2001/XMLSchema" xmlns:xs="http://www.w3.org/2001/XMLSchema" xmlns:p="http://schemas.microsoft.com/office/2006/metadata/properties" xmlns:ns2="4c2dd8b6-8bc7-49b9-b25c-f1bdaa3d4556" xmlns:ns3="555f57c8-3ab0-4c00-9bd1-67ddfe07a9b3" targetNamespace="http://schemas.microsoft.com/office/2006/metadata/properties" ma:root="true" ma:fieldsID="147ecc0614959743030a241dabbf1e21" ns2:_="" ns3:_="">
    <xsd:import namespace="4c2dd8b6-8bc7-49b9-b25c-f1bdaa3d4556"/>
    <xsd:import namespace="555f57c8-3ab0-4c00-9bd1-67ddfe07a9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2dd8b6-8bc7-49b9-b25c-f1bdaa3d45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2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Bildemerkelapper" ma:readOnly="false" ma:fieldId="{5cf76f15-5ced-4ddc-b409-7134ff3c332f}" ma:taxonomyMulti="true" ma:sspId="d83ef16c-7d3f-4fa6-ba70-edadd69ca3e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5f57c8-3ab0-4c00-9bd1-67ddfe07a9b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2B4E311-1B64-4B18-A3C0-BCDCE5CC9FA2}">
  <ds:schemaRefs>
    <ds:schemaRef ds:uri="http://schemas.microsoft.com/office/2006/metadata/properties"/>
    <ds:schemaRef ds:uri="http://schemas.microsoft.com/office/infopath/2007/PartnerControls"/>
    <ds:schemaRef ds:uri="16314edc-dfa4-49f5-b2da-249ad84a7b72"/>
    <ds:schemaRef ds:uri="37fc4374-ed2b-405d-a3dd-7ec804275818"/>
  </ds:schemaRefs>
</ds:datastoreItem>
</file>

<file path=customXml/itemProps2.xml><?xml version="1.0" encoding="utf-8"?>
<ds:datastoreItem xmlns:ds="http://schemas.openxmlformats.org/officeDocument/2006/customXml" ds:itemID="{A3877841-0E92-4A0E-923D-0D7AE05B3E5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64997B1-D688-42F4-A1E9-A099AAC27A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2</vt:i4>
      </vt:variant>
    </vt:vector>
  </HeadingPairs>
  <TitlesOfParts>
    <vt:vector size="4" baseType="lpstr">
      <vt:lpstr>Resultatrapport pr 31.12.2023</vt:lpstr>
      <vt:lpstr>Kostnader pr formål 31.12.2023</vt:lpstr>
      <vt:lpstr>'Kostnader pr formål 31.12.2023'!Utskriftsområde</vt:lpstr>
      <vt:lpstr>'Resultatrapport pr 31.12.2023'!Utskriftsområde</vt:lpstr>
    </vt:vector>
  </TitlesOfParts>
  <Manager/>
  <Company>FOBSV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sandersen</dc:creator>
  <cp:keywords/>
  <dc:description/>
  <cp:lastModifiedBy>Grethe Kvist</cp:lastModifiedBy>
  <cp:revision/>
  <dcterms:created xsi:type="dcterms:W3CDTF">2004-03-24T08:03:13Z</dcterms:created>
  <dcterms:modified xsi:type="dcterms:W3CDTF">2024-02-20T08:30:15Z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CatchAll">
    <vt:lpwstr/>
  </property>
  <property fmtid="{D5CDD505-2E9C-101B-9397-08002B2CF9AE}" pid="3" name="lcf76f155ced4ddcb4097134ff3c332f">
    <vt:lpwstr/>
  </property>
  <property fmtid="{D5CDD505-2E9C-101B-9397-08002B2CF9AE}" pid="4" name="MediaServiceImageTags">
    <vt:lpwstr/>
  </property>
  <property fmtid="{D5CDD505-2E9C-101B-9397-08002B2CF9AE}" pid="5" name="ContentTypeId">
    <vt:lpwstr>0x010100246DB011BEA373489F7B8C6AB454F402</vt:lpwstr>
  </property>
</Properties>
</file>